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07a1909336a3989/Desktop/AGAR 2023-2024/"/>
    </mc:Choice>
  </mc:AlternateContent>
  <xr:revisionPtr revIDLastSave="19" documentId="8_{B43CBBD7-96F7-4932-BA6B-E93598D7F69B}" xr6:coauthVersionLast="47" xr6:coauthVersionMax="47" xr10:uidLastSave="{C6AF3E31-2B12-42E0-B2FB-8E3131E433BD}"/>
  <bookViews>
    <workbookView xWindow="-108" yWindow="-108" windowWidth="23256" windowHeight="12456" tabRatio="599" activeTab="1" xr2:uid="{00000000-000D-0000-FFFF-FFFF00000000}"/>
  </bookViews>
  <sheets>
    <sheet name="2022.23 Current" sheetId="15" r:id="rId1"/>
    <sheet name="2023-24 Current" sheetId="16" r:id="rId2"/>
  </sheets>
  <definedNames>
    <definedName name="_xlnm.Print_Area" localSheetId="0">'2022.23 Current'!$A$1:$AJ$91</definedName>
    <definedName name="_xlnm.Print_Area" localSheetId="1">'2023-24 Current'!$A$1:$Z$55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6" l="1"/>
  <c r="G19" i="16"/>
  <c r="I19" i="16"/>
  <c r="I40" i="16"/>
  <c r="U53" i="16"/>
  <c r="S53" i="16"/>
  <c r="M53" i="16"/>
  <c r="X53" i="16"/>
  <c r="Y53" i="16"/>
  <c r="T53" i="16"/>
  <c r="I52" i="16"/>
  <c r="I51" i="16"/>
  <c r="I50" i="16"/>
  <c r="I49" i="16"/>
  <c r="G50" i="16"/>
  <c r="G51" i="16"/>
  <c r="G49" i="16"/>
  <c r="G48" i="16"/>
  <c r="G47" i="16"/>
  <c r="G46" i="16"/>
  <c r="I48" i="16"/>
  <c r="I47" i="16"/>
  <c r="I46" i="16"/>
  <c r="I6" i="16"/>
  <c r="I8" i="16"/>
  <c r="I9" i="16"/>
  <c r="I10" i="16"/>
  <c r="I11" i="16"/>
  <c r="I12" i="16"/>
  <c r="I13" i="16"/>
  <c r="I14" i="16"/>
  <c r="I15" i="16"/>
  <c r="I16" i="16"/>
  <c r="I17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41" i="16"/>
  <c r="I42" i="16"/>
  <c r="I43" i="16"/>
  <c r="I44" i="16"/>
  <c r="I45" i="16"/>
  <c r="G6" i="16"/>
  <c r="I53" i="16" l="1"/>
  <c r="H6" i="16"/>
  <c r="G45" i="16"/>
  <c r="G44" i="16"/>
  <c r="G43" i="16"/>
  <c r="G42" i="16"/>
  <c r="G41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54" i="16" l="1"/>
  <c r="H7" i="16"/>
  <c r="H8" i="16" s="1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I7" i="15"/>
  <c r="I74" i="15"/>
  <c r="K99" i="15"/>
  <c r="K98" i="15"/>
  <c r="K97" i="15"/>
  <c r="K96" i="15"/>
  <c r="K95" i="15"/>
  <c r="K94" i="15"/>
  <c r="K93" i="15"/>
  <c r="K92" i="15"/>
  <c r="K91" i="15"/>
  <c r="AJ101" i="15"/>
  <c r="AI101" i="15"/>
  <c r="AH101" i="15"/>
  <c r="AG101" i="15"/>
  <c r="AF101" i="15"/>
  <c r="AE101" i="15"/>
  <c r="AD101" i="15"/>
  <c r="AC101" i="15"/>
  <c r="AB101" i="15"/>
  <c r="AA101" i="15"/>
  <c r="Z101" i="15"/>
  <c r="Y101" i="15"/>
  <c r="X101" i="15"/>
  <c r="W101" i="15"/>
  <c r="U101" i="15"/>
  <c r="T101" i="15"/>
  <c r="S101" i="15"/>
  <c r="R101" i="15"/>
  <c r="Q101" i="15"/>
  <c r="P101" i="15"/>
  <c r="P103" i="15" s="1"/>
  <c r="H101" i="15"/>
  <c r="G101" i="15"/>
  <c r="F101" i="15"/>
  <c r="E101" i="15"/>
  <c r="D101" i="15"/>
  <c r="C101" i="15"/>
  <c r="I88" i="15"/>
  <c r="K85" i="15"/>
  <c r="H19" i="16" l="1"/>
  <c r="H20" i="16" s="1"/>
  <c r="H21" i="16" s="1"/>
  <c r="H22" i="16" s="1"/>
  <c r="H23" i="16" s="1"/>
  <c r="H24" i="16" s="1"/>
  <c r="H25" i="16" s="1"/>
  <c r="H26" i="16" s="1"/>
  <c r="H27" i="16" s="1"/>
  <c r="H28" i="16" s="1"/>
  <c r="H29" i="16" s="1"/>
  <c r="H30" i="16" s="1"/>
  <c r="H31" i="16" s="1"/>
  <c r="H32" i="16" s="1"/>
  <c r="H33" i="16" s="1"/>
  <c r="H34" i="16" s="1"/>
  <c r="H35" i="16" s="1"/>
  <c r="H36" i="16" s="1"/>
  <c r="H37" i="16" s="1"/>
  <c r="H38" i="16" s="1"/>
  <c r="H39" i="16" s="1"/>
  <c r="H40" i="16" s="1"/>
  <c r="H41" i="16" s="1"/>
  <c r="H42" i="16" s="1"/>
  <c r="H43" i="16" s="1"/>
  <c r="H44" i="16" s="1"/>
  <c r="H45" i="16" s="1"/>
  <c r="H46" i="16" s="1"/>
  <c r="H47" i="16" s="1"/>
  <c r="H48" i="16" s="1"/>
  <c r="H49" i="16" s="1"/>
  <c r="H50" i="16" s="1"/>
  <c r="H51" i="16" s="1"/>
  <c r="H52" i="16" s="1"/>
  <c r="I101" i="15"/>
  <c r="I99" i="15"/>
  <c r="I96" i="15"/>
  <c r="I95" i="15"/>
  <c r="I94" i="15"/>
  <c r="I93" i="15"/>
  <c r="I92" i="15"/>
  <c r="I91" i="15"/>
  <c r="K90" i="15"/>
  <c r="I90" i="15"/>
  <c r="K89" i="15"/>
  <c r="I89" i="15"/>
  <c r="K88" i="15"/>
  <c r="K87" i="15"/>
  <c r="I87" i="15"/>
  <c r="K86" i="15"/>
  <c r="I86" i="15"/>
  <c r="I85" i="15"/>
  <c r="K84" i="15"/>
  <c r="I84" i="15"/>
  <c r="K83" i="15"/>
  <c r="I83" i="15"/>
  <c r="K82" i="15"/>
  <c r="I82" i="15"/>
  <c r="K81" i="15"/>
  <c r="I81" i="15"/>
  <c r="K80" i="15"/>
  <c r="I80" i="15"/>
  <c r="K79" i="15"/>
  <c r="I79" i="15"/>
  <c r="K78" i="15"/>
  <c r="I78" i="15"/>
  <c r="K77" i="15"/>
  <c r="I77" i="15"/>
  <c r="K76" i="15"/>
  <c r="I76" i="15"/>
  <c r="K75" i="15"/>
  <c r="I75" i="15"/>
  <c r="K73" i="15"/>
  <c r="I73" i="15"/>
  <c r="I72" i="15"/>
  <c r="K71" i="15"/>
  <c r="I71" i="15"/>
  <c r="K70" i="15"/>
  <c r="I70" i="15"/>
  <c r="K69" i="15"/>
  <c r="I69" i="15"/>
  <c r="K68" i="15"/>
  <c r="I68" i="15"/>
  <c r="K67" i="15"/>
  <c r="I67" i="15"/>
  <c r="K66" i="15"/>
  <c r="I66" i="15"/>
  <c r="K65" i="15"/>
  <c r="I65" i="15"/>
  <c r="V72" i="15"/>
  <c r="K72" i="15" s="1"/>
  <c r="K64" i="15"/>
  <c r="I64" i="15"/>
  <c r="K63" i="15"/>
  <c r="I63" i="15"/>
  <c r="K62" i="15"/>
  <c r="I62" i="15"/>
  <c r="K61" i="15"/>
  <c r="I61" i="15"/>
  <c r="K60" i="15"/>
  <c r="I60" i="15"/>
  <c r="K59" i="15"/>
  <c r="I59" i="15"/>
  <c r="K58" i="15"/>
  <c r="I58" i="15"/>
  <c r="K57" i="15"/>
  <c r="I57" i="15"/>
  <c r="K56" i="15"/>
  <c r="I56" i="15"/>
  <c r="K55" i="15"/>
  <c r="I55" i="15"/>
  <c r="K54" i="15"/>
  <c r="I54" i="15"/>
  <c r="K53" i="15"/>
  <c r="I53" i="15"/>
  <c r="K52" i="15"/>
  <c r="I52" i="15"/>
  <c r="K51" i="15"/>
  <c r="I51" i="15"/>
  <c r="K50" i="15"/>
  <c r="I50" i="15"/>
  <c r="K49" i="15"/>
  <c r="I49" i="15"/>
  <c r="K48" i="15"/>
  <c r="I48" i="15"/>
  <c r="K47" i="15"/>
  <c r="I47" i="15"/>
  <c r="K46" i="15"/>
  <c r="I46" i="15"/>
  <c r="K45" i="15"/>
  <c r="I45" i="15"/>
  <c r="K44" i="15"/>
  <c r="I44" i="15"/>
  <c r="I43" i="15"/>
  <c r="K42" i="15"/>
  <c r="I42" i="15"/>
  <c r="K41" i="15"/>
  <c r="I41" i="15"/>
  <c r="K40" i="15"/>
  <c r="I40" i="15"/>
  <c r="K39" i="15"/>
  <c r="I39" i="15"/>
  <c r="K38" i="15"/>
  <c r="I38" i="15"/>
  <c r="K37" i="15"/>
  <c r="I37" i="15"/>
  <c r="K36" i="15"/>
  <c r="I36" i="15"/>
  <c r="K35" i="15"/>
  <c r="I35" i="15"/>
  <c r="K34" i="15"/>
  <c r="I34" i="15"/>
  <c r="K33" i="15"/>
  <c r="I33" i="15"/>
  <c r="V43" i="15"/>
  <c r="K43" i="15" l="1"/>
  <c r="V101" i="15"/>
  <c r="K101" i="15" s="1"/>
  <c r="K32" i="15"/>
  <c r="I32" i="15"/>
  <c r="K31" i="15"/>
  <c r="I31" i="15"/>
  <c r="K30" i="15"/>
  <c r="I30" i="15"/>
  <c r="K29" i="15"/>
  <c r="I29" i="15"/>
  <c r="K28" i="15"/>
  <c r="I28" i="15"/>
  <c r="K27" i="15"/>
  <c r="I27" i="15"/>
  <c r="K26" i="15"/>
  <c r="I26" i="15"/>
  <c r="K25" i="15"/>
  <c r="I25" i="15"/>
  <c r="K24" i="15"/>
  <c r="I24" i="15"/>
  <c r="K23" i="15"/>
  <c r="I23" i="15"/>
  <c r="K22" i="15"/>
  <c r="I22" i="15"/>
  <c r="K21" i="15"/>
  <c r="I21" i="15"/>
  <c r="K20" i="15"/>
  <c r="I20" i="15"/>
  <c r="K19" i="15"/>
  <c r="I19" i="15"/>
  <c r="K18" i="15"/>
  <c r="I18" i="15"/>
  <c r="K17" i="15"/>
  <c r="I17" i="15"/>
  <c r="K16" i="15"/>
  <c r="I16" i="15"/>
  <c r="K15" i="15"/>
  <c r="I15" i="15"/>
  <c r="K14" i="15"/>
  <c r="I14" i="15"/>
  <c r="K13" i="15"/>
  <c r="I13" i="15"/>
  <c r="K12" i="15"/>
  <c r="I12" i="15"/>
  <c r="K11" i="15"/>
  <c r="I11" i="15"/>
  <c r="K10" i="15"/>
  <c r="I10" i="15"/>
  <c r="K9" i="15"/>
  <c r="I9" i="15"/>
  <c r="K8" i="15"/>
  <c r="K6" i="15"/>
  <c r="I8" i="15"/>
  <c r="I6" i="15"/>
  <c r="J6" i="15" l="1"/>
  <c r="J7" i="15" l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l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MPC Clerk</author>
    <author>tc={04B4F347-8599-4331-9789-AAA37BFCBE96}</author>
  </authors>
  <commentList>
    <comment ref="Y15" authorId="0" shapeId="0" xr:uid="{2E852E3C-88BC-4942-BB1A-35FFB7818850}">
      <text>
        <r>
          <rPr>
            <b/>
            <sz val="9"/>
            <color indexed="81"/>
            <rFont val="Tahoma"/>
            <charset val="1"/>
          </rPr>
          <t>MPC Clerk:</t>
        </r>
        <r>
          <rPr>
            <sz val="9"/>
            <color indexed="81"/>
            <rFont val="Tahoma"/>
            <charset val="1"/>
          </rPr>
          <t xml:space="preserve">
Bank error £20 overchg, reimbursed 30.05.22
</t>
        </r>
      </text>
    </comment>
    <comment ref="AH83" authorId="1" shapeId="0" xr:uid="{04B4F347-8599-4331-9789-AAA37BFCBE96}">
      <text>
        <t>[Threaded comment]
Your version of Excel allows you to read this threaded comment; however, any edits to it will get removed if the file is opened in a newer version of Excel. Learn more: https://go.microsoft.com/fwlink/?linkid=870924
Comment:
    Chain of Office</t>
      </text>
    </comment>
  </commentList>
</comments>
</file>

<file path=xl/sharedStrings.xml><?xml version="1.0" encoding="utf-8"?>
<sst xmlns="http://schemas.openxmlformats.org/spreadsheetml/2006/main" count="331" uniqueCount="219">
  <si>
    <t>Mellor Parish Council Cashbook</t>
  </si>
  <si>
    <t>RECEIPTS</t>
  </si>
  <si>
    <t>PAYMENTS</t>
  </si>
  <si>
    <t>Date</t>
  </si>
  <si>
    <t>Detail</t>
  </si>
  <si>
    <t>Precept</t>
  </si>
  <si>
    <t>Sundries</t>
  </si>
  <si>
    <t>Total</t>
  </si>
  <si>
    <t>Bank</t>
  </si>
  <si>
    <t>Powers</t>
  </si>
  <si>
    <t>Chq No</t>
  </si>
  <si>
    <t>VAT</t>
  </si>
  <si>
    <t>Payroll</t>
  </si>
  <si>
    <t>DD</t>
  </si>
  <si>
    <t>Grants</t>
  </si>
  <si>
    <t>RVBC Grass cutting</t>
  </si>
  <si>
    <t>T Taylor net salary December</t>
  </si>
  <si>
    <t>War Memorial</t>
  </si>
  <si>
    <t>TFRs IN</t>
  </si>
  <si>
    <t>Griffiths &amp; Griffin</t>
  </si>
  <si>
    <t>Royal British Legion wreath</t>
  </si>
  <si>
    <t>RVBC Concurrent Functions</t>
  </si>
  <si>
    <t>T Taylor net salary April</t>
  </si>
  <si>
    <t>T Taylor net salary Sept</t>
  </si>
  <si>
    <t>T Taylor net salary March</t>
  </si>
  <si>
    <t>Village Hall</t>
  </si>
  <si>
    <t>T Taylor net salary June</t>
  </si>
  <si>
    <t>Playquest Adventure Play Ltd</t>
  </si>
  <si>
    <t>T Taylor net salary Nov</t>
  </si>
  <si>
    <t xml:space="preserve">EDF Energy </t>
  </si>
  <si>
    <t>VAT refunds</t>
  </si>
  <si>
    <t>Interest</t>
  </si>
  <si>
    <t>Gen Powers/S137/Donations</t>
  </si>
  <si>
    <t>Grant funded expenditure</t>
  </si>
  <si>
    <t>Home working allowance</t>
  </si>
  <si>
    <t>Travel costs</t>
  </si>
  <si>
    <t>Materials / supplies/ postage</t>
  </si>
  <si>
    <t>Subs LALC/SLCC</t>
  </si>
  <si>
    <t>Media - website, newsletter</t>
  </si>
  <si>
    <t>Insurance, Prof. &amp; Audit Fees</t>
  </si>
  <si>
    <t>Training Cllrs &amp; Staff</t>
  </si>
  <si>
    <t>Mellor 2020 &amp; footpaths</t>
  </si>
  <si>
    <t>Church yard</t>
  </si>
  <si>
    <t>Grass &amp; Grounds maintenance</t>
  </si>
  <si>
    <t>Play Area reps &amp; inspection</t>
  </si>
  <si>
    <t>Hall Hire</t>
  </si>
  <si>
    <t>General Repairs</t>
  </si>
  <si>
    <t>Village Enhancements</t>
  </si>
  <si>
    <t>Miscellaneous</t>
  </si>
  <si>
    <t>01.04.22</t>
  </si>
  <si>
    <t>Opening bank per statement</t>
  </si>
  <si>
    <t>01.04.2022</t>
  </si>
  <si>
    <t>Easywebsites DD</t>
  </si>
  <si>
    <t>08.04.22</t>
  </si>
  <si>
    <t>MCA O/S re Jubilee</t>
  </si>
  <si>
    <t>RVBC precept 2022.23</t>
  </si>
  <si>
    <t>11.04.22</t>
  </si>
  <si>
    <t>14.04.22</t>
  </si>
  <si>
    <t>LALC subs 2022.23</t>
  </si>
  <si>
    <t>20.04.22</t>
  </si>
  <si>
    <t>RVBC grass cutting 2021/22</t>
  </si>
  <si>
    <t>29.04.22</t>
  </si>
  <si>
    <t xml:space="preserve">EDF WM Lights </t>
  </si>
  <si>
    <t>03.05.22</t>
  </si>
  <si>
    <t>VAT refund to 31.03.22</t>
  </si>
  <si>
    <t>10.05.22</t>
  </si>
  <si>
    <t>AM Gerrard Ltd Int Audit</t>
  </si>
  <si>
    <t>11.05.22</t>
  </si>
  <si>
    <t>J Whelan del Jubilee invites</t>
  </si>
  <si>
    <t>13.05.22</t>
  </si>
  <si>
    <t>16.05.22</t>
  </si>
  <si>
    <t xml:space="preserve">Wallace Landscapes Ltd </t>
  </si>
  <si>
    <t>26.05.22</t>
  </si>
  <si>
    <t>BHIB Insurance to 31.05.23</t>
  </si>
  <si>
    <t>27.05.22</t>
  </si>
  <si>
    <t>30.05.22</t>
  </si>
  <si>
    <t>AM Gerrard reimburse error</t>
  </si>
  <si>
    <t>01.06.22</t>
  </si>
  <si>
    <t>14.06.22</t>
  </si>
  <si>
    <t>T Taylor May net salary</t>
  </si>
  <si>
    <t>N Marsden gas bottle (Beacon)</t>
  </si>
  <si>
    <t>21.06.22</t>
  </si>
  <si>
    <t xml:space="preserve">Mellor Methodist Room hire </t>
  </si>
  <si>
    <t>28.06.22</t>
  </si>
  <si>
    <t>01.07.22</t>
  </si>
  <si>
    <t>12.07.22</t>
  </si>
  <si>
    <t>14.07.22</t>
  </si>
  <si>
    <t>HMRC PAYE to 05.07.22</t>
  </si>
  <si>
    <t>15.07.22</t>
  </si>
  <si>
    <t>J Whelan del survey</t>
  </si>
  <si>
    <t>26.07.22</t>
  </si>
  <si>
    <t>C. Myerscough Scholarship Award</t>
  </si>
  <si>
    <t>27.07.22</t>
  </si>
  <si>
    <t>LCC - PROW &amp; Biodiversity Grant</t>
  </si>
  <si>
    <t>01.08.22</t>
  </si>
  <si>
    <t>03.08.22</t>
  </si>
  <si>
    <t>MJFC Grant</t>
  </si>
  <si>
    <t>Lancs Env Fund re Jubilee trees</t>
  </si>
  <si>
    <t>13.08.22</t>
  </si>
  <si>
    <t>15.08.22</t>
  </si>
  <si>
    <t>SLCC webinar B Moon</t>
  </si>
  <si>
    <t>23.08.22</t>
  </si>
  <si>
    <t>25.08.22</t>
  </si>
  <si>
    <t>01.09.22</t>
  </si>
  <si>
    <t>05.09.22</t>
  </si>
  <si>
    <t>R Moon net salary August 2022</t>
  </si>
  <si>
    <t>T Taylor net salary July &amp; August 2022</t>
  </si>
  <si>
    <t>T Taylor exp's 08.03.22 to 01.09.22</t>
  </si>
  <si>
    <t>06.09.22</t>
  </si>
  <si>
    <t>P Mollart kissing gate FP 24</t>
  </si>
  <si>
    <t>08.09.22</t>
  </si>
  <si>
    <t>Mellor Methodists room hire 25.08.22</t>
  </si>
  <si>
    <t>09.09.22</t>
  </si>
  <si>
    <t>Evabel Ltd perspex for noticeboard</t>
  </si>
  <si>
    <t>PKF Littlejohn ext audit 2021.22</t>
  </si>
  <si>
    <t>O'Callaghan Ltd reps to Play Area</t>
  </si>
  <si>
    <t>RVBC printing jubilee &amp; survey</t>
  </si>
  <si>
    <t>16.09.22</t>
  </si>
  <si>
    <t>22.09.22</t>
  </si>
  <si>
    <t>NW Ambulance Char donation re CPR</t>
  </si>
  <si>
    <t>HMRC PAYE to 05.09.22</t>
  </si>
  <si>
    <t>26.09.22</t>
  </si>
  <si>
    <t>CHQ CANCELLED</t>
  </si>
  <si>
    <t>03.10.22</t>
  </si>
  <si>
    <t>04.10.22</t>
  </si>
  <si>
    <t xml:space="preserve">LCC Parish Champion Fund Defibrillator </t>
  </si>
  <si>
    <t>06.10.22</t>
  </si>
  <si>
    <t>SLCC ILCA fees  for R Moon</t>
  </si>
  <si>
    <t>10.10.22</t>
  </si>
  <si>
    <t>R Moon net salary Sept &amp; tax rebate</t>
  </si>
  <si>
    <t>11.10.22</t>
  </si>
  <si>
    <t>T Taylor reimburse MS 365</t>
  </si>
  <si>
    <t>14.10.22</t>
  </si>
  <si>
    <t>18.10.22</t>
  </si>
  <si>
    <t>NWAS Charity re defibrillator</t>
  </si>
  <si>
    <t>20.10.22</t>
  </si>
  <si>
    <t>J Whelan delivery survey results</t>
  </si>
  <si>
    <t>25.10.22</t>
  </si>
  <si>
    <t>EDF WM lights to 06.10.22</t>
  </si>
  <si>
    <t>Mellor Methodist Church re 27.10.22</t>
  </si>
  <si>
    <t>T Taylor net salary Oct</t>
  </si>
  <si>
    <t>R Moon net salary Oct</t>
  </si>
  <si>
    <t>HMRC</t>
  </si>
  <si>
    <t>01.12.22</t>
  </si>
  <si>
    <t>R Moon final salary, exp's &amp; fees deducted</t>
  </si>
  <si>
    <t>SLCC Subs 2023</t>
  </si>
  <si>
    <t xml:space="preserve">T Taylor exp's </t>
  </si>
  <si>
    <t>01.11.22</t>
  </si>
  <si>
    <t>08.11.22</t>
  </si>
  <si>
    <t>11.11.22</t>
  </si>
  <si>
    <t>EDF  cancelled cheque email 02.01.23</t>
  </si>
  <si>
    <t>05.12.22</t>
  </si>
  <si>
    <t>SP Moses work at War Memorial</t>
  </si>
  <si>
    <t xml:space="preserve">LALC New Cllr Training QC, AM, MV </t>
  </si>
  <si>
    <t>HMRC PAYE to 05.01.23</t>
  </si>
  <si>
    <t>Mellor Methodist Church re 26.01.23</t>
  </si>
  <si>
    <t>02.02.23</t>
  </si>
  <si>
    <t>T Taylor final net salary</t>
  </si>
  <si>
    <t>HMRC PAYE &amp; E'ers NIC to 05.02.23</t>
  </si>
  <si>
    <t>T Taylor expenses to 31.01.23</t>
  </si>
  <si>
    <t>03.01.23</t>
  </si>
  <si>
    <t>10.01.23</t>
  </si>
  <si>
    <t>16.01.23</t>
  </si>
  <si>
    <t>17.01.23</t>
  </si>
  <si>
    <t>19.01.23</t>
  </si>
  <si>
    <t>23.01.23</t>
  </si>
  <si>
    <t>30.01.23</t>
  </si>
  <si>
    <t>01.02.23</t>
  </si>
  <si>
    <t>01.03.23</t>
  </si>
  <si>
    <t>Dynamic Sports Surfaces</t>
  </si>
  <si>
    <t>Dudley electrics defib install</t>
  </si>
  <si>
    <t>Share Energy cooperative</t>
  </si>
  <si>
    <t>HMRC VAT Refund to 31.01.23</t>
  </si>
  <si>
    <t>LCC</t>
  </si>
  <si>
    <t>14.03.23</t>
  </si>
  <si>
    <t>08.02.23</t>
  </si>
  <si>
    <t xml:space="preserve">16.09.2022 </t>
  </si>
  <si>
    <t>Transfer from Investment Acc</t>
  </si>
  <si>
    <t>11.03.23</t>
  </si>
  <si>
    <t>26.03.23</t>
  </si>
  <si>
    <t>15.03.23</t>
  </si>
  <si>
    <t>29.03.23</t>
  </si>
  <si>
    <t xml:space="preserve">VAT to claim </t>
  </si>
  <si>
    <t>Calculations</t>
  </si>
  <si>
    <t>Easywebsites</t>
  </si>
  <si>
    <t>Home work allwnce</t>
  </si>
  <si>
    <t>S137/Donations</t>
  </si>
  <si>
    <t>Office supplies/costs</t>
  </si>
  <si>
    <t>Professional Costs of MPC LALC/SLCC</t>
  </si>
  <si>
    <t>Website Room Hire Costs</t>
  </si>
  <si>
    <t>Mellor 2020 Footpath</t>
  </si>
  <si>
    <t>Grounds maintenance Asset Upkeep</t>
  </si>
  <si>
    <t>LALC/NALC Subs</t>
  </si>
  <si>
    <t>Methodist Grass Cutting</t>
  </si>
  <si>
    <t>Sharenergy Co-Op Ltd</t>
  </si>
  <si>
    <t>RVBC Grass Cutting</t>
  </si>
  <si>
    <t>BHIB MPC Insurance</t>
  </si>
  <si>
    <t>LCC Room Hire</t>
  </si>
  <si>
    <t>Karl Bookeeping Audit</t>
  </si>
  <si>
    <t>Burgess Book Prize</t>
  </si>
  <si>
    <t>HMRC VAT RETURN</t>
  </si>
  <si>
    <t>PK Littlejohn</t>
  </si>
  <si>
    <t>Microsoft Reimb MO'G</t>
  </si>
  <si>
    <t>Playquest H&amp;S Inspction</t>
  </si>
  <si>
    <t>SPIDS Altham PC</t>
  </si>
  <si>
    <t>Parish Initiatives War Mem Book Prize</t>
  </si>
  <si>
    <t>LCC GREEN GRANT</t>
  </si>
  <si>
    <t>PRECEPT RVBC</t>
  </si>
  <si>
    <t>Coronation Grant</t>
  </si>
  <si>
    <t>RVBC Concurrent Grant</t>
  </si>
  <si>
    <t>Balance Bank Reconciliation</t>
  </si>
  <si>
    <t>DYNAMIK £9568.74 AGAR222/23</t>
  </si>
  <si>
    <t>Void Clerk M.Root</t>
  </si>
  <si>
    <t>Void Sharenergy Co-Op Ltd</t>
  </si>
  <si>
    <t xml:space="preserve">HMRC </t>
  </si>
  <si>
    <t xml:space="preserve"> </t>
  </si>
  <si>
    <t>Wreath Reimb SB</t>
  </si>
  <si>
    <t>Clerk MR</t>
  </si>
  <si>
    <t>Clerk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</si>
</sst>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5" formatCode="dd/mm/yy;@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i/>
      <sz val="14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0" fillId="3" borderId="1" xfId="0" applyFill="1" applyBorder="1"/>
    <xf numFmtId="2" fontId="6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2" fontId="1" fillId="0" borderId="1" xfId="0" applyNumberFormat="1" applyFont="1" applyBorder="1"/>
    <xf numFmtId="0" fontId="2" fillId="0" borderId="1" xfId="0" applyFont="1" applyBorder="1"/>
    <xf numFmtId="0" fontId="5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11" fillId="0" borderId="1" xfId="0" applyFont="1" applyBorder="1"/>
    <xf numFmtId="2" fontId="4" fillId="0" borderId="1" xfId="0" applyNumberFormat="1" applyFont="1" applyBorder="1" applyAlignment="1">
      <alignment wrapText="1"/>
    </xf>
    <xf numFmtId="2" fontId="10" fillId="0" borderId="1" xfId="0" applyNumberFormat="1" applyFont="1" applyBorder="1"/>
    <xf numFmtId="2" fontId="12" fillId="3" borderId="1" xfId="0" applyNumberFormat="1" applyFont="1" applyFill="1" applyBorder="1"/>
    <xf numFmtId="2" fontId="10" fillId="3" borderId="1" xfId="0" applyNumberFormat="1" applyFont="1" applyFill="1" applyBorder="1"/>
    <xf numFmtId="2" fontId="12" fillId="0" borderId="1" xfId="0" applyNumberFormat="1" applyFont="1" applyBorder="1"/>
    <xf numFmtId="0" fontId="0" fillId="0" borderId="5" xfId="0" applyBorder="1"/>
    <xf numFmtId="2" fontId="0" fillId="0" borderId="4" xfId="0" applyNumberFormat="1" applyBorder="1"/>
    <xf numFmtId="0" fontId="3" fillId="0" borderId="1" xfId="0" applyFont="1" applyBorder="1"/>
    <xf numFmtId="2" fontId="7" fillId="0" borderId="5" xfId="0" applyNumberFormat="1" applyFont="1" applyBorder="1"/>
    <xf numFmtId="44" fontId="4" fillId="0" borderId="1" xfId="0" applyNumberFormat="1" applyFont="1" applyBorder="1"/>
    <xf numFmtId="44" fontId="0" fillId="0" borderId="1" xfId="0" applyNumberFormat="1" applyBorder="1"/>
    <xf numFmtId="44" fontId="0" fillId="4" borderId="1" xfId="0" applyNumberFormat="1" applyFill="1" applyBorder="1"/>
    <xf numFmtId="44" fontId="0" fillId="3" borderId="1" xfId="0" applyNumberFormat="1" applyFill="1" applyBorder="1"/>
    <xf numFmtId="2" fontId="0" fillId="2" borderId="0" xfId="0" applyNumberFormat="1" applyFill="1"/>
    <xf numFmtId="14" fontId="0" fillId="0" borderId="1" xfId="0" applyNumberFormat="1" applyBorder="1"/>
    <xf numFmtId="44" fontId="0" fillId="0" borderId="0" xfId="0" applyNumberFormat="1"/>
    <xf numFmtId="44" fontId="0" fillId="5" borderId="1" xfId="0" applyNumberFormat="1" applyFill="1" applyBorder="1"/>
    <xf numFmtId="0" fontId="0" fillId="5" borderId="0" xfId="0" applyFill="1"/>
    <xf numFmtId="2" fontId="0" fillId="5" borderId="4" xfId="0" applyNumberFormat="1" applyFill="1" applyBorder="1"/>
    <xf numFmtId="0" fontId="0" fillId="6" borderId="0" xfId="0" applyFill="1"/>
    <xf numFmtId="14" fontId="6" fillId="0" borderId="1" xfId="0" applyNumberFormat="1" applyFont="1" applyBorder="1"/>
    <xf numFmtId="0" fontId="6" fillId="0" borderId="1" xfId="0" applyFont="1" applyBorder="1"/>
    <xf numFmtId="44" fontId="7" fillId="0" borderId="1" xfId="0" applyNumberFormat="1" applyFont="1" applyBorder="1"/>
    <xf numFmtId="0" fontId="7" fillId="0" borderId="0" xfId="0" applyFont="1"/>
    <xf numFmtId="0" fontId="12" fillId="0" borderId="1" xfId="0" applyFont="1" applyBorder="1"/>
    <xf numFmtId="44" fontId="4" fillId="0" borderId="6" xfId="0" applyNumberFormat="1" applyFont="1" applyBorder="1"/>
    <xf numFmtId="44" fontId="4" fillId="0" borderId="5" xfId="0" applyNumberFormat="1" applyFont="1" applyBorder="1"/>
    <xf numFmtId="14" fontId="4" fillId="0" borderId="1" xfId="0" applyNumberFormat="1" applyFont="1" applyBorder="1"/>
    <xf numFmtId="0" fontId="13" fillId="0" borderId="1" xfId="0" applyFont="1" applyBorder="1"/>
    <xf numFmtId="2" fontId="5" fillId="5" borderId="1" xfId="0" applyNumberFormat="1" applyFont="1" applyFill="1" applyBorder="1"/>
    <xf numFmtId="2" fontId="4" fillId="5" borderId="1" xfId="0" applyNumberFormat="1" applyFont="1" applyFill="1" applyBorder="1"/>
    <xf numFmtId="44" fontId="4" fillId="5" borderId="7" xfId="0" applyNumberFormat="1" applyFont="1" applyFill="1" applyBorder="1"/>
    <xf numFmtId="44" fontId="0" fillId="5" borderId="8" xfId="0" applyNumberFormat="1" applyFill="1" applyBorder="1"/>
    <xf numFmtId="44" fontId="7" fillId="5" borderId="1" xfId="0" applyNumberFormat="1" applyFont="1" applyFill="1" applyBorder="1"/>
    <xf numFmtId="165" fontId="0" fillId="0" borderId="1" xfId="0" applyNumberFormat="1" applyBorder="1"/>
    <xf numFmtId="165" fontId="7" fillId="0" borderId="1" xfId="0" applyNumberFormat="1" applyFont="1" applyBorder="1"/>
    <xf numFmtId="0" fontId="14" fillId="0" borderId="1" xfId="0" applyFont="1" applyBorder="1"/>
    <xf numFmtId="44" fontId="15" fillId="0" borderId="1" xfId="0" applyNumberFormat="1" applyFont="1" applyBorder="1"/>
    <xf numFmtId="165" fontId="15" fillId="0" borderId="1" xfId="0" applyNumberFormat="1" applyFont="1" applyBorder="1"/>
    <xf numFmtId="2" fontId="15" fillId="0" borderId="1" xfId="0" applyNumberFormat="1" applyFont="1" applyBorder="1"/>
    <xf numFmtId="0" fontId="16" fillId="0" borderId="1" xfId="0" applyFont="1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165" fontId="0" fillId="0" borderId="5" xfId="0" applyNumberFormat="1" applyBorder="1"/>
    <xf numFmtId="2" fontId="5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PC Clerk" id="{F18F7DA4-80FB-42D2-9B8D-18BF4DA67C4B}" userId="907a1909336a3989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H83" dT="2023-01-25T16:06:24.73" personId="{F18F7DA4-80FB-42D2-9B8D-18BF4DA67C4B}" id="{04B4F347-8599-4331-9789-AAA37BFCBE96}">
    <text>Chain of Office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D5BC-579C-4A6D-96BF-7773C9BF436B}">
  <sheetPr>
    <pageSetUpPr fitToPage="1"/>
  </sheetPr>
  <dimension ref="A1:AJ103"/>
  <sheetViews>
    <sheetView workbookViewId="0">
      <pane ySplit="3" topLeftCell="A4" activePane="bottomLeft" state="frozen"/>
      <selection activeCell="F1" sqref="F1"/>
      <selection pane="bottomLeft" activeCell="K101" sqref="K101"/>
    </sheetView>
  </sheetViews>
  <sheetFormatPr defaultRowHeight="14.4" x14ac:dyDescent="0.3"/>
  <cols>
    <col min="1" max="1" width="10.5546875" bestFit="1" customWidth="1"/>
    <col min="2" max="2" width="28.109375" customWidth="1"/>
    <col min="3" max="5" width="8.88671875" style="1"/>
    <col min="6" max="6" width="9.33203125" style="1" bestFit="1" customWidth="1"/>
    <col min="7" max="8" width="8.88671875" style="1"/>
    <col min="9" max="9" width="11.33203125" style="1" bestFit="1" customWidth="1"/>
    <col min="10" max="10" width="11.44140625" style="1" customWidth="1"/>
    <col min="11" max="11" width="10.33203125" style="1" bestFit="1" customWidth="1"/>
    <col min="12" max="12" width="14.6640625" bestFit="1" customWidth="1"/>
    <col min="13" max="13" width="38.33203125" bestFit="1" customWidth="1"/>
    <col min="14" max="14" width="24.5546875" customWidth="1"/>
    <col min="16" max="19" width="8.88671875" style="1"/>
    <col min="20" max="20" width="8.44140625" style="1" bestFit="1" customWidth="1"/>
    <col min="21" max="25" width="8.44140625" style="1" customWidth="1"/>
    <col min="26" max="27" width="8.88671875" style="1"/>
    <col min="28" max="28" width="9.6640625" style="1" customWidth="1"/>
    <col min="29" max="29" width="10.44140625" style="1" customWidth="1"/>
    <col min="30" max="36" width="8.88671875" style="1"/>
  </cols>
  <sheetData>
    <row r="1" spans="1:36" ht="18" x14ac:dyDescent="0.35">
      <c r="A1" s="5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  <c r="N1" s="5"/>
      <c r="O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3"/>
    </row>
    <row r="2" spans="1:36" ht="18" x14ac:dyDescent="0.35">
      <c r="A2" s="5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5" t="s">
        <v>2</v>
      </c>
      <c r="M2" s="5"/>
      <c r="N2" s="5"/>
      <c r="O2" s="1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3"/>
    </row>
    <row r="3" spans="1:36" ht="72" x14ac:dyDescent="0.3">
      <c r="A3" s="13" t="s">
        <v>3</v>
      </c>
      <c r="B3" s="14" t="s">
        <v>4</v>
      </c>
      <c r="C3" s="14" t="s">
        <v>5</v>
      </c>
      <c r="D3" s="14" t="s">
        <v>14</v>
      </c>
      <c r="E3" s="14" t="s">
        <v>30</v>
      </c>
      <c r="F3" s="14" t="s">
        <v>31</v>
      </c>
      <c r="G3" s="14" t="s">
        <v>6</v>
      </c>
      <c r="H3" s="14" t="s">
        <v>18</v>
      </c>
      <c r="I3" s="14" t="s">
        <v>7</v>
      </c>
      <c r="J3" s="14" t="s">
        <v>8</v>
      </c>
      <c r="K3" s="14" t="s">
        <v>7</v>
      </c>
      <c r="L3" s="13" t="s">
        <v>3</v>
      </c>
      <c r="M3" s="13" t="s">
        <v>4</v>
      </c>
      <c r="N3" s="13" t="s">
        <v>9</v>
      </c>
      <c r="O3" s="16" t="s">
        <v>10</v>
      </c>
      <c r="P3" s="14" t="s">
        <v>11</v>
      </c>
      <c r="Q3" s="17" t="s">
        <v>32</v>
      </c>
      <c r="R3" s="17" t="s">
        <v>33</v>
      </c>
      <c r="S3" s="14" t="s">
        <v>12</v>
      </c>
      <c r="T3" s="17" t="s">
        <v>34</v>
      </c>
      <c r="U3" s="17" t="s">
        <v>35</v>
      </c>
      <c r="V3" s="17" t="s">
        <v>36</v>
      </c>
      <c r="W3" s="17" t="s">
        <v>37</v>
      </c>
      <c r="X3" s="17" t="s">
        <v>38</v>
      </c>
      <c r="Y3" s="17" t="s">
        <v>39</v>
      </c>
      <c r="Z3" s="17" t="s">
        <v>40</v>
      </c>
      <c r="AA3" s="17" t="s">
        <v>25</v>
      </c>
      <c r="AB3" s="17" t="s">
        <v>17</v>
      </c>
      <c r="AC3" s="17" t="s">
        <v>41</v>
      </c>
      <c r="AD3" s="17" t="s">
        <v>42</v>
      </c>
      <c r="AE3" s="17" t="s">
        <v>43</v>
      </c>
      <c r="AF3" s="17" t="s">
        <v>44</v>
      </c>
      <c r="AG3" s="14" t="s">
        <v>45</v>
      </c>
      <c r="AH3" s="17" t="s">
        <v>46</v>
      </c>
      <c r="AI3" s="17" t="s">
        <v>47</v>
      </c>
      <c r="AJ3" s="17" t="s">
        <v>48</v>
      </c>
    </row>
    <row r="4" spans="1:36" x14ac:dyDescent="0.3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3">
      <c r="A5" s="2" t="s">
        <v>49</v>
      </c>
      <c r="B5" s="13" t="s">
        <v>50</v>
      </c>
      <c r="C5" s="14"/>
      <c r="D5" s="14"/>
      <c r="E5" s="14"/>
      <c r="F5" s="14"/>
      <c r="G5" s="14"/>
      <c r="H5" s="14"/>
      <c r="I5" s="26"/>
      <c r="J5" s="26">
        <v>71141.11</v>
      </c>
      <c r="K5" s="26"/>
      <c r="L5" s="13" t="s">
        <v>51</v>
      </c>
      <c r="M5" s="2"/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3">
      <c r="A6" s="2"/>
      <c r="B6" s="2"/>
      <c r="C6" s="3"/>
      <c r="D6" s="3"/>
      <c r="E6" s="3"/>
      <c r="F6" s="3"/>
      <c r="G6" s="3"/>
      <c r="H6" s="3"/>
      <c r="I6" s="27">
        <f>SUM(C6:H6)</f>
        <v>0</v>
      </c>
      <c r="J6" s="27">
        <f>SUM(J5+I6-K6)</f>
        <v>71107.509999999995</v>
      </c>
      <c r="K6" s="28">
        <f>SUM(P6:AJ6)</f>
        <v>33.6</v>
      </c>
      <c r="L6" s="2" t="s">
        <v>49</v>
      </c>
      <c r="M6" s="2" t="s">
        <v>52</v>
      </c>
      <c r="N6" s="2"/>
      <c r="O6" s="2"/>
      <c r="P6" s="9">
        <v>5.6</v>
      </c>
      <c r="Q6" s="9"/>
      <c r="R6" s="9"/>
      <c r="S6" s="9"/>
      <c r="T6" s="9"/>
      <c r="U6" s="9"/>
      <c r="V6" s="9"/>
      <c r="W6" s="9"/>
      <c r="X6" s="9">
        <v>28</v>
      </c>
      <c r="Y6" s="18"/>
      <c r="Z6" s="18"/>
      <c r="AA6" s="18"/>
      <c r="AB6" s="18"/>
      <c r="AC6" s="18"/>
      <c r="AD6" s="18"/>
      <c r="AE6" s="3"/>
      <c r="AF6" s="3"/>
      <c r="AG6" s="3"/>
      <c r="AH6" s="3"/>
      <c r="AI6" s="3"/>
      <c r="AJ6" s="3"/>
    </row>
    <row r="7" spans="1:36" x14ac:dyDescent="0.3">
      <c r="A7" s="2"/>
      <c r="B7" s="2"/>
      <c r="C7" s="3"/>
      <c r="D7" s="3"/>
      <c r="E7" s="3"/>
      <c r="F7" s="3"/>
      <c r="G7" s="3"/>
      <c r="H7" s="3"/>
      <c r="I7" s="27">
        <f t="shared" ref="I7:I8" si="0">SUM(C7:H7)</f>
        <v>0</v>
      </c>
      <c r="J7" s="27">
        <f t="shared" ref="J7" si="1">SUM(J6+I7-K7)</f>
        <v>71107.509999999995</v>
      </c>
      <c r="K7" s="29">
        <v>0</v>
      </c>
      <c r="L7" s="2" t="s">
        <v>53</v>
      </c>
      <c r="M7" s="6" t="s">
        <v>54</v>
      </c>
      <c r="N7" s="6"/>
      <c r="O7" s="2">
        <v>1740</v>
      </c>
      <c r="P7" s="18"/>
      <c r="Q7" s="19">
        <v>0</v>
      </c>
      <c r="R7" s="20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3"/>
      <c r="AG7" s="3"/>
      <c r="AH7" s="3"/>
      <c r="AI7" s="3"/>
      <c r="AJ7" s="3"/>
    </row>
    <row r="8" spans="1:36" x14ac:dyDescent="0.3">
      <c r="A8" s="2"/>
      <c r="B8" s="2" t="s">
        <v>55</v>
      </c>
      <c r="C8" s="3">
        <v>25000</v>
      </c>
      <c r="D8" s="3"/>
      <c r="E8" s="3"/>
      <c r="F8" s="3"/>
      <c r="G8" s="3"/>
      <c r="H8" s="3"/>
      <c r="I8" s="28">
        <f t="shared" si="0"/>
        <v>25000</v>
      </c>
      <c r="J8" s="27">
        <f>SUM(J7+I8-K8)</f>
        <v>96107.51</v>
      </c>
      <c r="K8" s="27">
        <f t="shared" ref="K8" si="2">SUM(P8:AJ8)</f>
        <v>0</v>
      </c>
      <c r="L8" s="2" t="s">
        <v>56</v>
      </c>
      <c r="M8" s="2"/>
      <c r="N8" s="2"/>
      <c r="O8" s="2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3"/>
      <c r="AG8" s="3"/>
      <c r="AH8" s="3"/>
      <c r="AI8" s="3"/>
      <c r="AJ8" s="3"/>
    </row>
    <row r="9" spans="1:36" x14ac:dyDescent="0.3">
      <c r="A9" s="2"/>
      <c r="B9" s="2"/>
      <c r="C9" s="3"/>
      <c r="D9" s="3"/>
      <c r="E9" s="3"/>
      <c r="F9" s="3"/>
      <c r="G9" s="3"/>
      <c r="H9" s="3"/>
      <c r="I9" s="27">
        <f t="shared" ref="I9:I21" si="3">SUM(C9:H9)</f>
        <v>0</v>
      </c>
      <c r="J9" s="27">
        <f t="shared" ref="J9:J21" si="4">SUM(J8+I9-K9)</f>
        <v>95666.81</v>
      </c>
      <c r="K9" s="28">
        <f t="shared" ref="K9:K21" si="5">SUM(P9:AJ9)</f>
        <v>440.7</v>
      </c>
      <c r="L9" s="2" t="s">
        <v>56</v>
      </c>
      <c r="M9" s="2" t="s">
        <v>24</v>
      </c>
      <c r="N9" s="2"/>
      <c r="O9" s="2">
        <v>1744</v>
      </c>
      <c r="P9" s="7"/>
      <c r="Q9" s="7"/>
      <c r="R9" s="7"/>
      <c r="S9" s="9">
        <v>440.7</v>
      </c>
      <c r="T9" s="7"/>
      <c r="U9" s="7"/>
      <c r="V9" s="7"/>
      <c r="W9" s="7"/>
      <c r="X9" s="7"/>
      <c r="Y9" s="18"/>
      <c r="Z9" s="18"/>
      <c r="AA9" s="18"/>
      <c r="AB9" s="18"/>
      <c r="AC9" s="18"/>
      <c r="AD9" s="18"/>
      <c r="AE9" s="18"/>
      <c r="AF9" s="3"/>
      <c r="AG9" s="3"/>
      <c r="AH9" s="3"/>
      <c r="AI9" s="3"/>
      <c r="AJ9" s="3"/>
    </row>
    <row r="10" spans="1:36" x14ac:dyDescent="0.3">
      <c r="A10" s="2"/>
      <c r="B10" s="2"/>
      <c r="C10" s="3"/>
      <c r="D10" s="3"/>
      <c r="E10" s="3"/>
      <c r="F10" s="3"/>
      <c r="G10" s="3"/>
      <c r="H10" s="3"/>
      <c r="I10" s="27">
        <f t="shared" si="3"/>
        <v>0</v>
      </c>
      <c r="J10" s="27">
        <f t="shared" si="4"/>
        <v>95242.28</v>
      </c>
      <c r="K10" s="28">
        <f t="shared" si="5"/>
        <v>424.53</v>
      </c>
      <c r="L10" s="2" t="s">
        <v>57</v>
      </c>
      <c r="M10" s="2" t="s">
        <v>58</v>
      </c>
      <c r="N10" s="2"/>
      <c r="O10" s="2">
        <v>1742</v>
      </c>
      <c r="P10" s="7"/>
      <c r="Q10" s="7"/>
      <c r="R10" s="7"/>
      <c r="S10" s="7"/>
      <c r="T10" s="7"/>
      <c r="U10" s="7"/>
      <c r="V10" s="7"/>
      <c r="W10" s="9">
        <v>424.53</v>
      </c>
      <c r="X10" s="7"/>
      <c r="Y10" s="18"/>
      <c r="Z10" s="18"/>
      <c r="AA10" s="18"/>
      <c r="AB10" s="18"/>
      <c r="AC10" s="18"/>
      <c r="AD10" s="18"/>
      <c r="AE10" s="18"/>
      <c r="AF10" s="3"/>
      <c r="AG10" s="3"/>
      <c r="AH10" s="3"/>
      <c r="AI10" s="3"/>
      <c r="AJ10" s="3"/>
    </row>
    <row r="11" spans="1:36" x14ac:dyDescent="0.3">
      <c r="A11" s="2"/>
      <c r="B11" s="2"/>
      <c r="C11" s="3"/>
      <c r="D11" s="3"/>
      <c r="E11" s="3"/>
      <c r="F11" s="3"/>
      <c r="G11" s="3"/>
      <c r="H11" s="3"/>
      <c r="I11" s="27">
        <f t="shared" si="3"/>
        <v>0</v>
      </c>
      <c r="J11" s="27">
        <f t="shared" si="4"/>
        <v>93740.79</v>
      </c>
      <c r="K11" s="28">
        <f t="shared" si="5"/>
        <v>1501.49</v>
      </c>
      <c r="L11" s="2" t="s">
        <v>59</v>
      </c>
      <c r="M11" s="8" t="s">
        <v>60</v>
      </c>
      <c r="N11" s="8"/>
      <c r="O11" s="8">
        <v>1745</v>
      </c>
      <c r="P11" s="9">
        <v>250.25</v>
      </c>
      <c r="Q11" s="9"/>
      <c r="R11" s="9"/>
      <c r="S11" s="9"/>
      <c r="T11" s="9"/>
      <c r="U11" s="9"/>
      <c r="V11" s="9"/>
      <c r="W11" s="9"/>
      <c r="X11" s="9"/>
      <c r="Y11" s="21"/>
      <c r="Z11" s="21"/>
      <c r="AA11" s="21"/>
      <c r="AB11" s="21"/>
      <c r="AC11" s="21"/>
      <c r="AD11" s="21"/>
      <c r="AE11" s="9">
        <v>1251.24</v>
      </c>
      <c r="AF11" s="3"/>
      <c r="AG11" s="3"/>
      <c r="AH11" s="3"/>
      <c r="AI11" s="3"/>
      <c r="AJ11" s="3"/>
    </row>
    <row r="12" spans="1:36" x14ac:dyDescent="0.3">
      <c r="A12" s="2"/>
      <c r="B12" s="2"/>
      <c r="C12" s="3"/>
      <c r="D12" s="3"/>
      <c r="E12" s="3"/>
      <c r="F12" s="3"/>
      <c r="G12" s="3"/>
      <c r="H12" s="3"/>
      <c r="I12" s="27">
        <f t="shared" si="3"/>
        <v>0</v>
      </c>
      <c r="J12" s="27">
        <f t="shared" si="4"/>
        <v>93727.56</v>
      </c>
      <c r="K12" s="28">
        <f t="shared" si="5"/>
        <v>13.23</v>
      </c>
      <c r="L12" s="2" t="s">
        <v>61</v>
      </c>
      <c r="M12" s="2" t="s">
        <v>62</v>
      </c>
      <c r="N12" s="2"/>
      <c r="O12" s="2" t="s">
        <v>13</v>
      </c>
      <c r="P12" s="9">
        <v>0.63</v>
      </c>
      <c r="Q12" s="7"/>
      <c r="R12" s="7"/>
      <c r="S12" s="7"/>
      <c r="T12" s="7"/>
      <c r="U12" s="7"/>
      <c r="V12" s="7"/>
      <c r="W12" s="7"/>
      <c r="X12" s="7"/>
      <c r="Y12" s="18"/>
      <c r="Z12" s="18"/>
      <c r="AA12" s="18"/>
      <c r="AB12" s="9">
        <v>12.6</v>
      </c>
      <c r="AC12" s="18"/>
      <c r="AD12" s="18"/>
      <c r="AE12" s="18"/>
      <c r="AF12" s="3"/>
      <c r="AG12" s="3"/>
      <c r="AH12" s="3"/>
      <c r="AI12" s="3"/>
      <c r="AJ12" s="3"/>
    </row>
    <row r="13" spans="1:36" x14ac:dyDescent="0.3">
      <c r="A13" s="2"/>
      <c r="B13" s="2"/>
      <c r="C13" s="3"/>
      <c r="D13" s="3"/>
      <c r="E13" s="3"/>
      <c r="F13" s="3"/>
      <c r="G13" s="3"/>
      <c r="H13" s="3"/>
      <c r="I13" s="27">
        <f t="shared" si="3"/>
        <v>0</v>
      </c>
      <c r="J13" s="27">
        <f t="shared" si="4"/>
        <v>93693.959999999992</v>
      </c>
      <c r="K13" s="28">
        <f t="shared" si="5"/>
        <v>33.6</v>
      </c>
      <c r="L13" s="2" t="s">
        <v>63</v>
      </c>
      <c r="M13" s="2" t="s">
        <v>52</v>
      </c>
      <c r="N13" s="2"/>
      <c r="O13" s="2"/>
      <c r="P13" s="9">
        <v>5.6</v>
      </c>
      <c r="Q13" s="9"/>
      <c r="R13" s="9"/>
      <c r="S13" s="9"/>
      <c r="T13" s="9"/>
      <c r="U13" s="9"/>
      <c r="V13" s="9"/>
      <c r="W13" s="9"/>
      <c r="X13" s="9">
        <v>28</v>
      </c>
      <c r="Y13" s="18"/>
      <c r="Z13" s="18"/>
      <c r="AA13" s="18"/>
      <c r="AB13" s="18"/>
      <c r="AC13" s="18"/>
      <c r="AD13" s="18"/>
      <c r="AE13" s="3"/>
      <c r="AF13" s="3"/>
      <c r="AG13" s="3"/>
      <c r="AH13" s="3"/>
      <c r="AI13" s="3"/>
      <c r="AJ13" s="3"/>
    </row>
    <row r="14" spans="1:36" x14ac:dyDescent="0.3">
      <c r="A14" s="2"/>
      <c r="B14" s="2" t="s">
        <v>64</v>
      </c>
      <c r="C14" s="3"/>
      <c r="D14" s="3"/>
      <c r="E14" s="3">
        <v>329.87</v>
      </c>
      <c r="F14" s="3"/>
      <c r="G14" s="3"/>
      <c r="H14" s="3"/>
      <c r="I14" s="28">
        <f t="shared" si="3"/>
        <v>329.87</v>
      </c>
      <c r="J14" s="27">
        <f t="shared" si="4"/>
        <v>94023.829999999987</v>
      </c>
      <c r="K14" s="27">
        <f t="shared" si="5"/>
        <v>0</v>
      </c>
      <c r="L14" s="2" t="s">
        <v>65</v>
      </c>
      <c r="M14" s="2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3">
      <c r="A15" s="2"/>
      <c r="B15" s="2"/>
      <c r="C15" s="3"/>
      <c r="D15" s="3"/>
      <c r="E15" s="3"/>
      <c r="F15" s="3"/>
      <c r="G15" s="3"/>
      <c r="H15" s="3"/>
      <c r="I15" s="27">
        <f t="shared" si="3"/>
        <v>0</v>
      </c>
      <c r="J15" s="27">
        <f t="shared" si="4"/>
        <v>93859.829999999987</v>
      </c>
      <c r="K15" s="28">
        <f t="shared" si="5"/>
        <v>164</v>
      </c>
      <c r="L15" s="2" t="s">
        <v>65</v>
      </c>
      <c r="M15" s="2" t="s">
        <v>66</v>
      </c>
      <c r="N15" s="2"/>
      <c r="O15" s="2">
        <v>1746</v>
      </c>
      <c r="P15" s="3">
        <v>24</v>
      </c>
      <c r="Q15" s="18"/>
      <c r="R15" s="3"/>
      <c r="S15" s="3"/>
      <c r="T15" s="3"/>
      <c r="U15" s="3"/>
      <c r="V15" s="3"/>
      <c r="W15" s="3"/>
      <c r="X15" s="3"/>
      <c r="Y15" s="3">
        <v>140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3">
      <c r="A16" s="2"/>
      <c r="B16" s="2"/>
      <c r="C16" s="3"/>
      <c r="D16" s="3"/>
      <c r="E16" s="3"/>
      <c r="F16" s="3"/>
      <c r="G16" s="3"/>
      <c r="H16" s="3"/>
      <c r="I16" s="27">
        <f t="shared" si="3"/>
        <v>0</v>
      </c>
      <c r="J16" s="27">
        <f t="shared" si="4"/>
        <v>93764.829999999987</v>
      </c>
      <c r="K16" s="28">
        <f t="shared" si="5"/>
        <v>95</v>
      </c>
      <c r="L16" s="2" t="s">
        <v>67</v>
      </c>
      <c r="M16" s="2" t="s">
        <v>68</v>
      </c>
      <c r="N16" s="2"/>
      <c r="O16" s="2">
        <v>1748</v>
      </c>
      <c r="P16" s="3"/>
      <c r="Q16" s="3"/>
      <c r="R16" s="3"/>
      <c r="S16" s="3"/>
      <c r="T16" s="3"/>
      <c r="U16" s="3"/>
      <c r="V16" s="3"/>
      <c r="W16" s="3"/>
      <c r="X16" s="3">
        <v>95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3">
      <c r="A17" s="2"/>
      <c r="B17" s="2"/>
      <c r="C17" s="3"/>
      <c r="D17" s="3"/>
      <c r="E17" s="3"/>
      <c r="F17" s="3"/>
      <c r="G17" s="3"/>
      <c r="H17" s="3"/>
      <c r="I17" s="27">
        <f t="shared" si="3"/>
        <v>0</v>
      </c>
      <c r="J17" s="27">
        <f t="shared" si="4"/>
        <v>93324.12999999999</v>
      </c>
      <c r="K17" s="28">
        <f t="shared" si="5"/>
        <v>440.7</v>
      </c>
      <c r="L17" s="2" t="s">
        <v>69</v>
      </c>
      <c r="M17" s="2" t="s">
        <v>22</v>
      </c>
      <c r="N17" s="2"/>
      <c r="O17" s="2">
        <v>1747</v>
      </c>
      <c r="P17" s="3"/>
      <c r="Q17" s="3"/>
      <c r="R17" s="3"/>
      <c r="S17" s="3">
        <v>440.7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3">
      <c r="A18" s="2"/>
      <c r="B18" s="2"/>
      <c r="C18" s="3"/>
      <c r="D18" s="3"/>
      <c r="E18" s="3"/>
      <c r="F18" s="3"/>
      <c r="G18" s="3"/>
      <c r="H18" s="3"/>
      <c r="I18" s="27">
        <f t="shared" si="3"/>
        <v>0</v>
      </c>
      <c r="J18" s="27">
        <f t="shared" si="4"/>
        <v>93004.12999999999</v>
      </c>
      <c r="K18" s="28">
        <f t="shared" si="5"/>
        <v>320</v>
      </c>
      <c r="L18" s="2" t="s">
        <v>70</v>
      </c>
      <c r="M18" s="2" t="s">
        <v>71</v>
      </c>
      <c r="N18" s="2"/>
      <c r="O18" s="2">
        <v>1743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>
        <v>320</v>
      </c>
      <c r="AG18" s="3"/>
      <c r="AH18" s="3"/>
      <c r="AI18" s="3"/>
      <c r="AJ18" s="3"/>
    </row>
    <row r="19" spans="1:36" x14ac:dyDescent="0.3">
      <c r="A19" s="2"/>
      <c r="B19" s="2"/>
      <c r="C19" s="3"/>
      <c r="D19" s="3"/>
      <c r="E19" s="3"/>
      <c r="F19" s="3"/>
      <c r="G19" s="3"/>
      <c r="H19" s="3"/>
      <c r="I19" s="27">
        <f t="shared" si="3"/>
        <v>0</v>
      </c>
      <c r="J19" s="27">
        <f t="shared" si="4"/>
        <v>89050.739999999991</v>
      </c>
      <c r="K19" s="28">
        <f t="shared" si="5"/>
        <v>3953.39</v>
      </c>
      <c r="L19" s="2" t="s">
        <v>72</v>
      </c>
      <c r="M19" s="2" t="s">
        <v>73</v>
      </c>
      <c r="N19" s="2"/>
      <c r="O19" s="2">
        <v>1750</v>
      </c>
      <c r="P19" s="3"/>
      <c r="Q19" s="3"/>
      <c r="R19" s="3"/>
      <c r="S19" s="3"/>
      <c r="T19" s="3"/>
      <c r="U19" s="3"/>
      <c r="V19" s="3"/>
      <c r="W19" s="3"/>
      <c r="X19" s="3"/>
      <c r="Y19" s="3">
        <v>3953.39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3">
      <c r="A20" s="2"/>
      <c r="B20" s="2"/>
      <c r="C20" s="3"/>
      <c r="D20" s="3"/>
      <c r="E20" s="3"/>
      <c r="F20" s="3"/>
      <c r="G20" s="3"/>
      <c r="H20" s="3"/>
      <c r="I20" s="27">
        <f t="shared" si="3"/>
        <v>0</v>
      </c>
      <c r="J20" s="27">
        <f t="shared" si="4"/>
        <v>89037.249999999985</v>
      </c>
      <c r="K20" s="28">
        <f t="shared" si="5"/>
        <v>13.49</v>
      </c>
      <c r="L20" s="2" t="s">
        <v>74</v>
      </c>
      <c r="M20" s="2" t="s">
        <v>62</v>
      </c>
      <c r="N20" s="2"/>
      <c r="O20" s="2" t="s">
        <v>13</v>
      </c>
      <c r="P20" s="3">
        <v>0.64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>
        <v>12.85</v>
      </c>
      <c r="AC20" s="3"/>
      <c r="AD20" s="3"/>
      <c r="AE20" s="3"/>
      <c r="AF20" s="3"/>
      <c r="AG20" s="3"/>
      <c r="AH20" s="3"/>
      <c r="AI20" s="3"/>
      <c r="AJ20" s="3"/>
    </row>
    <row r="21" spans="1:36" x14ac:dyDescent="0.3">
      <c r="A21" s="2"/>
      <c r="B21" s="2"/>
      <c r="C21" s="3"/>
      <c r="D21" s="3"/>
      <c r="E21" s="3"/>
      <c r="F21" s="3"/>
      <c r="G21" s="3">
        <v>20</v>
      </c>
      <c r="H21" s="3"/>
      <c r="I21" s="28">
        <f t="shared" si="3"/>
        <v>20</v>
      </c>
      <c r="J21" s="27">
        <f t="shared" si="4"/>
        <v>89057.249999999985</v>
      </c>
      <c r="K21" s="27">
        <f t="shared" si="5"/>
        <v>0</v>
      </c>
      <c r="L21" s="2" t="s">
        <v>75</v>
      </c>
      <c r="M21" s="2" t="s">
        <v>76</v>
      </c>
      <c r="N21" s="2"/>
      <c r="O21" s="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3">
      <c r="A22" s="2"/>
      <c r="B22" s="2"/>
      <c r="C22" s="3"/>
      <c r="D22" s="3"/>
      <c r="E22" s="3"/>
      <c r="F22" s="3"/>
      <c r="G22" s="3"/>
      <c r="H22" s="3"/>
      <c r="I22" s="27">
        <f t="shared" ref="I22:I27" si="6">SUM(C22:H22)</f>
        <v>0</v>
      </c>
      <c r="J22" s="27">
        <f t="shared" ref="J22:J27" si="7">SUM(J21+I22-K22)</f>
        <v>89023.64999999998</v>
      </c>
      <c r="K22" s="28">
        <f t="shared" ref="K22:K27" si="8">SUM(P22:AJ22)</f>
        <v>33.6</v>
      </c>
      <c r="L22" s="2" t="s">
        <v>77</v>
      </c>
      <c r="M22" s="2" t="s">
        <v>52</v>
      </c>
      <c r="N22" s="2"/>
      <c r="O22" s="2" t="s">
        <v>13</v>
      </c>
      <c r="P22" s="9">
        <v>5.6</v>
      </c>
      <c r="Q22" s="9"/>
      <c r="R22" s="9"/>
      <c r="S22" s="9"/>
      <c r="T22" s="9"/>
      <c r="U22" s="9"/>
      <c r="V22" s="9"/>
      <c r="W22" s="9"/>
      <c r="X22" s="9">
        <v>28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3">
      <c r="A23" s="2"/>
      <c r="B23" s="2"/>
      <c r="C23" s="3"/>
      <c r="D23" s="3"/>
      <c r="E23" s="3"/>
      <c r="F23" s="3"/>
      <c r="G23" s="3"/>
      <c r="H23" s="3"/>
      <c r="I23" s="27">
        <f t="shared" si="6"/>
        <v>0</v>
      </c>
      <c r="J23" s="27">
        <f t="shared" si="7"/>
        <v>88582.949999999983</v>
      </c>
      <c r="K23" s="28">
        <f t="shared" si="8"/>
        <v>440.7</v>
      </c>
      <c r="L23" s="2" t="s">
        <v>78</v>
      </c>
      <c r="M23" s="2" t="s">
        <v>79</v>
      </c>
      <c r="N23" s="2"/>
      <c r="O23" s="2">
        <v>1752</v>
      </c>
      <c r="P23" s="3"/>
      <c r="Q23" s="3"/>
      <c r="R23" s="3"/>
      <c r="S23" s="3">
        <v>440.7</v>
      </c>
      <c r="T23" s="9"/>
      <c r="U23" s="9"/>
      <c r="V23" s="9"/>
      <c r="W23" s="9"/>
      <c r="X23" s="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3">
      <c r="A24" s="2"/>
      <c r="B24" s="2"/>
      <c r="C24" s="3"/>
      <c r="D24" s="3"/>
      <c r="E24" s="3"/>
      <c r="F24" s="3"/>
      <c r="G24" s="3"/>
      <c r="H24" s="3"/>
      <c r="I24" s="27">
        <f t="shared" si="6"/>
        <v>0</v>
      </c>
      <c r="J24" s="27">
        <f t="shared" si="7"/>
        <v>88547.949999999983</v>
      </c>
      <c r="K24" s="28">
        <f t="shared" si="8"/>
        <v>35</v>
      </c>
      <c r="L24" s="2" t="s">
        <v>78</v>
      </c>
      <c r="M24" s="2" t="s">
        <v>80</v>
      </c>
      <c r="N24" s="2"/>
      <c r="O24" s="2">
        <v>1753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v>35</v>
      </c>
      <c r="AJ24" s="3"/>
    </row>
    <row r="25" spans="1:36" x14ac:dyDescent="0.3">
      <c r="A25" s="2"/>
      <c r="B25" s="2"/>
      <c r="C25" s="3"/>
      <c r="D25" s="3"/>
      <c r="E25" s="3"/>
      <c r="F25" s="3"/>
      <c r="G25" s="3"/>
      <c r="H25" s="3"/>
      <c r="I25" s="27">
        <f t="shared" si="6"/>
        <v>0</v>
      </c>
      <c r="J25" s="27">
        <f t="shared" si="7"/>
        <v>88507.949999999983</v>
      </c>
      <c r="K25" s="28">
        <f t="shared" si="8"/>
        <v>40</v>
      </c>
      <c r="L25" s="2" t="s">
        <v>81</v>
      </c>
      <c r="M25" s="2" t="s">
        <v>82</v>
      </c>
      <c r="N25" s="2"/>
      <c r="O25" s="2">
        <v>1751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v>40</v>
      </c>
      <c r="AH25" s="3"/>
      <c r="AI25" s="3"/>
      <c r="AJ25" s="3"/>
    </row>
    <row r="26" spans="1:36" x14ac:dyDescent="0.3">
      <c r="A26" s="2"/>
      <c r="B26" s="2"/>
      <c r="C26" s="3"/>
      <c r="D26" s="3"/>
      <c r="E26" s="3"/>
      <c r="F26" s="3"/>
      <c r="G26" s="3"/>
      <c r="H26" s="3"/>
      <c r="I26" s="27">
        <f t="shared" si="6"/>
        <v>0</v>
      </c>
      <c r="J26" s="27">
        <f t="shared" si="7"/>
        <v>88495.189999999988</v>
      </c>
      <c r="K26" s="28">
        <f t="shared" si="8"/>
        <v>12.76</v>
      </c>
      <c r="L26" s="2" t="s">
        <v>83</v>
      </c>
      <c r="M26" s="2" t="s">
        <v>62</v>
      </c>
      <c r="N26" s="2"/>
      <c r="O26" s="2" t="s">
        <v>13</v>
      </c>
      <c r="P26" s="3">
        <v>0.61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>
        <v>12.15</v>
      </c>
      <c r="AC26" s="3"/>
      <c r="AD26" s="3"/>
      <c r="AE26" s="3"/>
      <c r="AF26" s="3"/>
      <c r="AG26" s="3"/>
      <c r="AH26" s="3"/>
      <c r="AI26" s="3"/>
      <c r="AJ26" s="3"/>
    </row>
    <row r="27" spans="1:36" x14ac:dyDescent="0.3">
      <c r="A27" s="2"/>
      <c r="B27" s="2"/>
      <c r="C27" s="3"/>
      <c r="D27" s="3"/>
      <c r="E27" s="3"/>
      <c r="F27" s="3"/>
      <c r="G27" s="3"/>
      <c r="H27" s="3"/>
      <c r="I27" s="27">
        <f t="shared" si="6"/>
        <v>0</v>
      </c>
      <c r="J27" s="27">
        <f t="shared" si="7"/>
        <v>88461.589999999982</v>
      </c>
      <c r="K27" s="28">
        <f t="shared" si="8"/>
        <v>33.6</v>
      </c>
      <c r="L27" s="2" t="s">
        <v>84</v>
      </c>
      <c r="M27" s="2" t="s">
        <v>52</v>
      </c>
      <c r="N27" s="2"/>
      <c r="O27" s="2" t="s">
        <v>13</v>
      </c>
      <c r="P27" s="9">
        <v>5.6</v>
      </c>
      <c r="Q27" s="9"/>
      <c r="R27" s="9"/>
      <c r="S27" s="9"/>
      <c r="T27" s="9"/>
      <c r="U27" s="9"/>
      <c r="V27" s="9"/>
      <c r="W27" s="9"/>
      <c r="X27" s="9">
        <v>28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3">
      <c r="A28" s="2"/>
      <c r="B28" s="2"/>
      <c r="C28" s="3"/>
      <c r="D28" s="3"/>
      <c r="E28" s="3"/>
      <c r="F28" s="3"/>
      <c r="G28" s="3"/>
      <c r="H28" s="3"/>
      <c r="I28" s="27">
        <f t="shared" ref="I28:I32" si="9">SUM(C28:H28)</f>
        <v>0</v>
      </c>
      <c r="J28" s="27">
        <f t="shared" ref="J28:J32" si="10">SUM(J27+I28-K28)</f>
        <v>88032.689999999988</v>
      </c>
      <c r="K28" s="28">
        <f t="shared" ref="K28:K32" si="11">SUM(P28:AJ28)</f>
        <v>428.9</v>
      </c>
      <c r="L28" s="2" t="s">
        <v>85</v>
      </c>
      <c r="M28" s="2" t="s">
        <v>26</v>
      </c>
      <c r="N28" s="2"/>
      <c r="O28" s="2">
        <v>1755</v>
      </c>
      <c r="P28" s="3"/>
      <c r="Q28" s="3"/>
      <c r="R28" s="3"/>
      <c r="S28" s="3">
        <v>428.9</v>
      </c>
      <c r="T28" s="9"/>
      <c r="U28" s="9"/>
      <c r="V28" s="9"/>
      <c r="W28" s="9"/>
      <c r="X28" s="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3">
      <c r="A29" s="2"/>
      <c r="B29" s="2"/>
      <c r="C29" s="3"/>
      <c r="D29" s="3"/>
      <c r="E29" s="3"/>
      <c r="F29" s="3"/>
      <c r="G29" s="3"/>
      <c r="H29" s="3"/>
      <c r="I29" s="27">
        <f t="shared" si="9"/>
        <v>0</v>
      </c>
      <c r="J29" s="27">
        <f t="shared" si="10"/>
        <v>88020.889999999985</v>
      </c>
      <c r="K29" s="28">
        <f t="shared" si="11"/>
        <v>11.8</v>
      </c>
      <c r="L29" s="2" t="s">
        <v>86</v>
      </c>
      <c r="M29" s="2" t="s">
        <v>87</v>
      </c>
      <c r="N29" s="2"/>
      <c r="O29" s="2">
        <v>1756</v>
      </c>
      <c r="P29" s="3"/>
      <c r="Q29" s="3"/>
      <c r="R29" s="3"/>
      <c r="S29" s="3">
        <v>11.8</v>
      </c>
      <c r="T29" s="9"/>
      <c r="U29" s="9"/>
      <c r="V29" s="9"/>
      <c r="W29" s="9"/>
      <c r="X29" s="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3">
      <c r="A30" s="2"/>
      <c r="B30" s="2"/>
      <c r="C30" s="3"/>
      <c r="D30" s="3"/>
      <c r="E30" s="3"/>
      <c r="F30" s="3"/>
      <c r="G30" s="3"/>
      <c r="H30" s="3"/>
      <c r="I30" s="27">
        <f t="shared" si="9"/>
        <v>0</v>
      </c>
      <c r="J30" s="27">
        <f t="shared" si="10"/>
        <v>87925.889999999985</v>
      </c>
      <c r="K30" s="28">
        <f t="shared" si="11"/>
        <v>95</v>
      </c>
      <c r="L30" s="2" t="s">
        <v>88</v>
      </c>
      <c r="M30" s="2" t="s">
        <v>89</v>
      </c>
      <c r="N30" s="2"/>
      <c r="O30" s="2"/>
      <c r="P30" s="9"/>
      <c r="Q30" s="9"/>
      <c r="R30" s="9"/>
      <c r="S30" s="9"/>
      <c r="T30" s="9"/>
      <c r="U30" s="9"/>
      <c r="V30" s="9"/>
      <c r="W30" s="9"/>
      <c r="X30" s="9">
        <v>95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3">
      <c r="A31" s="2"/>
      <c r="B31" s="2"/>
      <c r="C31" s="3"/>
      <c r="D31" s="3"/>
      <c r="E31" s="3"/>
      <c r="F31" s="3"/>
      <c r="G31" s="3"/>
      <c r="H31" s="3"/>
      <c r="I31" s="27">
        <f t="shared" si="9"/>
        <v>0</v>
      </c>
      <c r="J31" s="27">
        <f t="shared" si="10"/>
        <v>87865.889999999985</v>
      </c>
      <c r="K31" s="28">
        <f t="shared" si="11"/>
        <v>60</v>
      </c>
      <c r="L31" s="2" t="s">
        <v>90</v>
      </c>
      <c r="M31" s="2" t="s">
        <v>91</v>
      </c>
      <c r="N31" s="2"/>
      <c r="O31" s="2">
        <v>1757</v>
      </c>
      <c r="P31" s="3"/>
      <c r="Q31" s="3">
        <v>60</v>
      </c>
      <c r="R31" s="9"/>
      <c r="S31" s="9"/>
      <c r="T31" s="9"/>
      <c r="U31" s="9"/>
      <c r="V31" s="9"/>
      <c r="W31" s="9"/>
      <c r="X31" s="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3">
      <c r="A32" s="2"/>
      <c r="B32" s="2"/>
      <c r="C32" s="3"/>
      <c r="D32" s="3"/>
      <c r="E32" s="3"/>
      <c r="F32" s="3"/>
      <c r="G32" s="3"/>
      <c r="H32" s="3"/>
      <c r="I32" s="27">
        <f t="shared" si="9"/>
        <v>0</v>
      </c>
      <c r="J32" s="27">
        <f t="shared" si="10"/>
        <v>87853.619999999981</v>
      </c>
      <c r="K32" s="28">
        <f t="shared" si="11"/>
        <v>12.27</v>
      </c>
      <c r="L32" s="2" t="s">
        <v>92</v>
      </c>
      <c r="M32" s="2" t="s">
        <v>62</v>
      </c>
      <c r="N32" s="2"/>
      <c r="O32" s="2" t="s">
        <v>13</v>
      </c>
      <c r="P32" s="9">
        <v>0.57999999999999996</v>
      </c>
      <c r="Q32" s="9"/>
      <c r="R32" s="9"/>
      <c r="S32" s="9"/>
      <c r="T32" s="9"/>
      <c r="U32" s="9"/>
      <c r="V32" s="9"/>
      <c r="W32" s="9"/>
      <c r="X32" s="9"/>
      <c r="Y32" s="3"/>
      <c r="Z32" s="3"/>
      <c r="AA32" s="3"/>
      <c r="AB32" s="3">
        <v>11.69</v>
      </c>
      <c r="AC32" s="3"/>
      <c r="AD32" s="3"/>
      <c r="AE32" s="3"/>
      <c r="AF32" s="3"/>
      <c r="AG32" s="3"/>
      <c r="AH32" s="3"/>
      <c r="AI32" s="3"/>
      <c r="AJ32" s="3"/>
    </row>
    <row r="33" spans="1:36" x14ac:dyDescent="0.3">
      <c r="A33" s="2"/>
      <c r="B33" s="2" t="s">
        <v>93</v>
      </c>
      <c r="C33" s="3"/>
      <c r="D33" s="3">
        <v>800</v>
      </c>
      <c r="E33" s="3"/>
      <c r="F33" s="3"/>
      <c r="G33" s="3"/>
      <c r="H33" s="3"/>
      <c r="I33" s="28">
        <f t="shared" ref="I33:I40" si="12">SUM(C33:H33)</f>
        <v>800</v>
      </c>
      <c r="J33" s="27">
        <f t="shared" ref="J33:J40" si="13">SUM(J32+I33-K33)</f>
        <v>88653.619999999981</v>
      </c>
      <c r="K33" s="27">
        <f t="shared" ref="K33:K40" si="14">SUM(P33:AJ33)</f>
        <v>0</v>
      </c>
      <c r="L33" s="2" t="s">
        <v>94</v>
      </c>
      <c r="M33" s="2"/>
      <c r="N33" s="2"/>
      <c r="O33" s="2"/>
      <c r="P33" s="9"/>
      <c r="Q33" s="9"/>
      <c r="R33" s="9"/>
      <c r="S33" s="9"/>
      <c r="T33" s="9"/>
      <c r="U33" s="9"/>
      <c r="V33" s="9"/>
      <c r="W33" s="9"/>
      <c r="X33" s="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3">
      <c r="A34" s="2"/>
      <c r="B34" s="2"/>
      <c r="C34" s="3"/>
      <c r="D34" s="3"/>
      <c r="E34" s="3"/>
      <c r="F34" s="3"/>
      <c r="G34" s="3"/>
      <c r="H34" s="3"/>
      <c r="I34" s="27">
        <f t="shared" si="12"/>
        <v>0</v>
      </c>
      <c r="J34" s="27">
        <f t="shared" si="13"/>
        <v>88620.019999999975</v>
      </c>
      <c r="K34" s="28">
        <f t="shared" si="14"/>
        <v>33.6</v>
      </c>
      <c r="L34" s="2" t="s">
        <v>94</v>
      </c>
      <c r="M34" s="2" t="s">
        <v>52</v>
      </c>
      <c r="N34" s="2"/>
      <c r="O34" s="2" t="s">
        <v>13</v>
      </c>
      <c r="P34" s="9">
        <v>5.6</v>
      </c>
      <c r="Q34" s="9"/>
      <c r="R34" s="9"/>
      <c r="S34" s="9"/>
      <c r="T34" s="9"/>
      <c r="U34" s="9"/>
      <c r="V34" s="9"/>
      <c r="W34" s="9"/>
      <c r="X34" s="9">
        <v>28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3">
      <c r="A35" s="2"/>
      <c r="B35" s="2"/>
      <c r="C35" s="3"/>
      <c r="D35" s="3"/>
      <c r="E35" s="3"/>
      <c r="F35" s="3"/>
      <c r="G35" s="3"/>
      <c r="H35" s="3"/>
      <c r="I35" s="27">
        <f t="shared" si="12"/>
        <v>0</v>
      </c>
      <c r="J35" s="27">
        <f t="shared" si="13"/>
        <v>83620.019999999975</v>
      </c>
      <c r="K35" s="28">
        <f t="shared" si="14"/>
        <v>5000</v>
      </c>
      <c r="L35" s="2" t="s">
        <v>95</v>
      </c>
      <c r="M35" s="2" t="s">
        <v>96</v>
      </c>
      <c r="N35" s="2"/>
      <c r="O35" s="2">
        <v>1759</v>
      </c>
      <c r="P35" s="3"/>
      <c r="R35" s="3">
        <v>5000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3">
      <c r="A36" s="2"/>
      <c r="B36" s="2" t="s">
        <v>97</v>
      </c>
      <c r="C36" s="3"/>
      <c r="D36" s="3">
        <v>1000</v>
      </c>
      <c r="E36" s="3"/>
      <c r="F36" s="3"/>
      <c r="G36" s="3"/>
      <c r="H36" s="3"/>
      <c r="I36" s="28">
        <f t="shared" si="12"/>
        <v>1000</v>
      </c>
      <c r="J36" s="27">
        <f t="shared" si="13"/>
        <v>84620.019999999975</v>
      </c>
      <c r="K36" s="27">
        <f t="shared" si="14"/>
        <v>0</v>
      </c>
      <c r="L36" s="2" t="s">
        <v>98</v>
      </c>
      <c r="M36" s="2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3">
      <c r="A37" s="2"/>
      <c r="B37" s="2"/>
      <c r="C37" s="3"/>
      <c r="D37" s="3"/>
      <c r="E37" s="3"/>
      <c r="F37" s="3"/>
      <c r="G37" s="3"/>
      <c r="H37" s="3"/>
      <c r="I37" s="27">
        <f t="shared" si="12"/>
        <v>0</v>
      </c>
      <c r="J37" s="27">
        <f t="shared" si="13"/>
        <v>84596.019999999975</v>
      </c>
      <c r="K37" s="28">
        <f t="shared" si="14"/>
        <v>24</v>
      </c>
      <c r="L37" s="2" t="s">
        <v>99</v>
      </c>
      <c r="M37" s="2" t="s">
        <v>100</v>
      </c>
      <c r="N37" s="2"/>
      <c r="O37" s="2">
        <v>1758</v>
      </c>
      <c r="P37" s="3">
        <v>4</v>
      </c>
      <c r="Q37" s="3"/>
      <c r="R37" s="3"/>
      <c r="S37" s="3"/>
      <c r="T37" s="3"/>
      <c r="U37" s="3"/>
      <c r="V37" s="3"/>
      <c r="W37" s="3"/>
      <c r="X37" s="3"/>
      <c r="Y37" s="3"/>
      <c r="Z37" s="3">
        <v>20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3">
      <c r="A38" s="2"/>
      <c r="B38" s="2"/>
      <c r="C38" s="3"/>
      <c r="D38" s="3"/>
      <c r="E38" s="3"/>
      <c r="F38" s="3"/>
      <c r="G38" s="3"/>
      <c r="H38" s="3"/>
      <c r="I38" s="27">
        <f t="shared" si="12"/>
        <v>0</v>
      </c>
      <c r="J38" s="27">
        <f t="shared" si="13"/>
        <v>82631.619999999981</v>
      </c>
      <c r="K38" s="28">
        <f t="shared" si="14"/>
        <v>1964.4</v>
      </c>
      <c r="L38" s="2" t="s">
        <v>101</v>
      </c>
      <c r="M38" s="8" t="s">
        <v>19</v>
      </c>
      <c r="N38" s="8"/>
      <c r="O38" s="8">
        <v>1749</v>
      </c>
      <c r="P38" s="9">
        <v>327.39999999999998</v>
      </c>
      <c r="Q38" s="3"/>
      <c r="R38" s="3">
        <v>1637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3">
      <c r="A39" s="2"/>
      <c r="B39" s="2"/>
      <c r="C39" s="3"/>
      <c r="D39" s="3"/>
      <c r="E39" s="3"/>
      <c r="F39" s="3"/>
      <c r="G39" s="3"/>
      <c r="H39" s="3"/>
      <c r="I39" s="27">
        <f t="shared" si="12"/>
        <v>0</v>
      </c>
      <c r="J39" s="27">
        <f t="shared" si="13"/>
        <v>82618.599999999977</v>
      </c>
      <c r="K39" s="28">
        <f t="shared" si="14"/>
        <v>13.02</v>
      </c>
      <c r="L39" s="2" t="s">
        <v>102</v>
      </c>
      <c r="M39" s="2" t="s">
        <v>62</v>
      </c>
      <c r="N39" s="2"/>
      <c r="O39" s="2" t="s">
        <v>13</v>
      </c>
      <c r="P39" s="3">
        <v>0.62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>
        <v>12.4</v>
      </c>
      <c r="AC39" s="3"/>
      <c r="AD39" s="3"/>
      <c r="AE39" s="3"/>
      <c r="AF39" s="3"/>
      <c r="AG39" s="3"/>
      <c r="AH39" s="3"/>
      <c r="AI39" s="3"/>
      <c r="AJ39" s="3"/>
    </row>
    <row r="40" spans="1:36" x14ac:dyDescent="0.3">
      <c r="A40" s="2"/>
      <c r="B40" s="2"/>
      <c r="C40" s="3"/>
      <c r="D40" s="3"/>
      <c r="E40" s="3"/>
      <c r="F40" s="3"/>
      <c r="G40" s="3"/>
      <c r="H40" s="3"/>
      <c r="I40" s="27">
        <f t="shared" si="12"/>
        <v>0</v>
      </c>
      <c r="J40" s="27">
        <f t="shared" si="13"/>
        <v>82584.999999999971</v>
      </c>
      <c r="K40" s="28">
        <f t="shared" si="14"/>
        <v>33.6</v>
      </c>
      <c r="L40" s="2" t="s">
        <v>103</v>
      </c>
      <c r="M40" s="2" t="s">
        <v>52</v>
      </c>
      <c r="N40" s="2"/>
      <c r="O40" s="2" t="s">
        <v>13</v>
      </c>
      <c r="P40" s="9">
        <v>5.6</v>
      </c>
      <c r="Q40" s="9"/>
      <c r="R40" s="9"/>
      <c r="S40" s="9"/>
      <c r="T40" s="9"/>
      <c r="U40" s="9"/>
      <c r="V40" s="9"/>
      <c r="W40" s="9"/>
      <c r="X40" s="9">
        <v>28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3">
      <c r="A41" s="2"/>
      <c r="B41" s="2"/>
      <c r="C41" s="3"/>
      <c r="D41" s="3"/>
      <c r="E41" s="3"/>
      <c r="F41" s="3"/>
      <c r="G41" s="3"/>
      <c r="H41" s="3"/>
      <c r="I41" s="27">
        <f t="shared" ref="I41:I53" si="15">SUM(C41:H41)</f>
        <v>0</v>
      </c>
      <c r="J41" s="27">
        <f t="shared" ref="J41:J53" si="16">SUM(J40+I41-K41)</f>
        <v>82252.199999999968</v>
      </c>
      <c r="K41" s="28">
        <f t="shared" ref="K41:K53" si="17">SUM(P41:AJ41)</f>
        <v>332.8</v>
      </c>
      <c r="L41" s="2" t="s">
        <v>104</v>
      </c>
      <c r="M41" s="2" t="s">
        <v>105</v>
      </c>
      <c r="N41" s="2"/>
      <c r="O41" s="2">
        <v>1768</v>
      </c>
      <c r="P41" s="3"/>
      <c r="Q41" s="3"/>
      <c r="R41" s="3"/>
      <c r="S41" s="3">
        <v>332.8</v>
      </c>
      <c r="T41" s="25"/>
      <c r="U41" s="9"/>
      <c r="V41" s="9"/>
      <c r="W41" s="9"/>
      <c r="X41" s="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3">
      <c r="A42" s="2"/>
      <c r="B42" s="2"/>
      <c r="C42" s="3"/>
      <c r="D42" s="3"/>
      <c r="E42" s="3"/>
      <c r="F42" s="3"/>
      <c r="G42" s="3"/>
      <c r="H42" s="3"/>
      <c r="I42" s="27">
        <f t="shared" si="15"/>
        <v>0</v>
      </c>
      <c r="J42" s="27">
        <f t="shared" si="16"/>
        <v>81210.399999999965</v>
      </c>
      <c r="K42" s="28">
        <f t="shared" si="17"/>
        <v>1041.8</v>
      </c>
      <c r="L42" s="2" t="s">
        <v>104</v>
      </c>
      <c r="M42" s="2" t="s">
        <v>106</v>
      </c>
      <c r="N42" s="2"/>
      <c r="O42" s="2">
        <v>1767</v>
      </c>
      <c r="P42" s="3"/>
      <c r="Q42" s="3"/>
      <c r="R42" s="3"/>
      <c r="S42" s="3">
        <v>1041.8</v>
      </c>
      <c r="T42" s="25"/>
      <c r="U42" s="9"/>
      <c r="V42" s="9"/>
      <c r="W42" s="9"/>
      <c r="X42" s="9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3">
      <c r="A43" s="2"/>
      <c r="B43" s="2"/>
      <c r="C43" s="3"/>
      <c r="D43" s="3"/>
      <c r="E43" s="3"/>
      <c r="F43" s="3"/>
      <c r="G43" s="3"/>
      <c r="H43" s="3"/>
      <c r="I43" s="27">
        <f t="shared" si="15"/>
        <v>0</v>
      </c>
      <c r="J43" s="27">
        <f t="shared" si="16"/>
        <v>80895.289999999964</v>
      </c>
      <c r="K43" s="28">
        <f t="shared" si="17"/>
        <v>315.11000000000007</v>
      </c>
      <c r="L43" s="2" t="s">
        <v>104</v>
      </c>
      <c r="M43" s="2" t="s">
        <v>107</v>
      </c>
      <c r="N43" s="2"/>
      <c r="O43" s="2">
        <v>1769</v>
      </c>
      <c r="P43" s="3">
        <v>0.48</v>
      </c>
      <c r="Q43" s="3">
        <v>23.99</v>
      </c>
      <c r="R43" s="3"/>
      <c r="S43" s="3"/>
      <c r="T43" s="3">
        <v>123</v>
      </c>
      <c r="U43" s="3">
        <v>131.74</v>
      </c>
      <c r="V43" s="3">
        <f>19.01+8.9</f>
        <v>27.910000000000004</v>
      </c>
      <c r="W43" s="9"/>
      <c r="X43" s="9"/>
      <c r="Y43" s="3"/>
      <c r="Z43" s="3"/>
      <c r="AA43" s="3"/>
      <c r="AB43" s="3"/>
      <c r="AC43" s="3"/>
      <c r="AD43" s="3"/>
      <c r="AE43" s="3"/>
      <c r="AF43" s="3"/>
      <c r="AG43" s="3"/>
      <c r="AH43" s="3">
        <v>7.99</v>
      </c>
      <c r="AI43" s="3"/>
      <c r="AJ43" s="3"/>
    </row>
    <row r="44" spans="1:36" x14ac:dyDescent="0.3">
      <c r="A44" s="2"/>
      <c r="B44" s="2"/>
      <c r="C44" s="3"/>
      <c r="D44" s="3"/>
      <c r="E44" s="3"/>
      <c r="F44" s="3"/>
      <c r="G44" s="3"/>
      <c r="H44" s="3"/>
      <c r="I44" s="27">
        <f t="shared" si="15"/>
        <v>0</v>
      </c>
      <c r="J44" s="27">
        <f t="shared" si="16"/>
        <v>80015.289999999964</v>
      </c>
      <c r="K44" s="28">
        <f t="shared" si="17"/>
        <v>880</v>
      </c>
      <c r="L44" s="2" t="s">
        <v>108</v>
      </c>
      <c r="M44" s="2" t="s">
        <v>109</v>
      </c>
      <c r="N44" s="2"/>
      <c r="O44" s="2">
        <v>1761</v>
      </c>
      <c r="P44" s="3"/>
      <c r="Q44" s="3"/>
      <c r="R44" s="3">
        <v>880</v>
      </c>
      <c r="S44" s="9"/>
      <c r="T44" s="9"/>
      <c r="U44" s="9"/>
      <c r="V44" s="9"/>
      <c r="W44" s="9"/>
      <c r="X44" s="9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3">
      <c r="A45" s="2"/>
      <c r="B45" s="2"/>
      <c r="C45" s="3"/>
      <c r="D45" s="3"/>
      <c r="E45" s="3"/>
      <c r="F45" s="3"/>
      <c r="G45" s="3"/>
      <c r="H45" s="3"/>
      <c r="I45" s="27">
        <f t="shared" si="15"/>
        <v>0</v>
      </c>
      <c r="J45" s="27">
        <f t="shared" si="16"/>
        <v>79995.289999999964</v>
      </c>
      <c r="K45" s="28">
        <f t="shared" si="17"/>
        <v>20</v>
      </c>
      <c r="L45" s="2" t="s">
        <v>110</v>
      </c>
      <c r="M45" s="2" t="s">
        <v>111</v>
      </c>
      <c r="N45" s="2"/>
      <c r="O45" s="2">
        <v>1763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>
        <v>20</v>
      </c>
      <c r="AH45" s="3"/>
      <c r="AI45" s="3"/>
      <c r="AJ45" s="3"/>
    </row>
    <row r="46" spans="1:36" x14ac:dyDescent="0.3">
      <c r="A46" s="2"/>
      <c r="B46" s="2"/>
      <c r="C46" s="3"/>
      <c r="D46" s="3"/>
      <c r="E46" s="3"/>
      <c r="F46" s="3"/>
      <c r="G46" s="3"/>
      <c r="H46" s="3"/>
      <c r="I46" s="27">
        <f t="shared" si="15"/>
        <v>0</v>
      </c>
      <c r="J46" s="27">
        <f t="shared" si="16"/>
        <v>79833.289999999964</v>
      </c>
      <c r="K46" s="28">
        <f t="shared" si="17"/>
        <v>162</v>
      </c>
      <c r="L46" s="2" t="s">
        <v>112</v>
      </c>
      <c r="M46" s="2" t="s">
        <v>113</v>
      </c>
      <c r="N46" s="2"/>
      <c r="O46" s="2">
        <v>1765</v>
      </c>
      <c r="P46" s="3">
        <v>27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>
        <v>135</v>
      </c>
      <c r="AI46" s="3"/>
      <c r="AJ46" s="3"/>
    </row>
    <row r="47" spans="1:36" x14ac:dyDescent="0.3">
      <c r="A47" s="2"/>
      <c r="B47" s="2"/>
      <c r="C47" s="3"/>
      <c r="D47" s="3"/>
      <c r="E47" s="3"/>
      <c r="F47" s="3"/>
      <c r="G47" s="3"/>
      <c r="H47" s="3"/>
      <c r="I47" s="27">
        <f t="shared" si="15"/>
        <v>0</v>
      </c>
      <c r="J47" s="27">
        <f t="shared" si="16"/>
        <v>79593.289999999964</v>
      </c>
      <c r="K47" s="28">
        <f t="shared" si="17"/>
        <v>240</v>
      </c>
      <c r="L47" s="2" t="s">
        <v>112</v>
      </c>
      <c r="M47" s="2" t="s">
        <v>114</v>
      </c>
      <c r="N47" s="2"/>
      <c r="O47" s="2">
        <v>1762</v>
      </c>
      <c r="P47" s="3">
        <v>40</v>
      </c>
      <c r="Q47" s="3"/>
      <c r="R47" s="3"/>
      <c r="S47" s="3"/>
      <c r="T47" s="3"/>
      <c r="U47" s="3"/>
      <c r="V47" s="3"/>
      <c r="W47" s="3"/>
      <c r="X47" s="3"/>
      <c r="Y47" s="3">
        <v>200</v>
      </c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3">
      <c r="A48" s="2"/>
      <c r="B48" s="2"/>
      <c r="C48" s="3"/>
      <c r="D48" s="3"/>
      <c r="E48" s="3"/>
      <c r="F48" s="3"/>
      <c r="G48" s="3"/>
      <c r="H48" s="3"/>
      <c r="I48" s="27">
        <f t="shared" si="15"/>
        <v>0</v>
      </c>
      <c r="J48" s="27">
        <f t="shared" si="16"/>
        <v>78873.289999999964</v>
      </c>
      <c r="K48" s="28">
        <f t="shared" si="17"/>
        <v>720</v>
      </c>
      <c r="L48" s="2" t="s">
        <v>112</v>
      </c>
      <c r="M48" s="4" t="s">
        <v>115</v>
      </c>
      <c r="O48" s="2">
        <v>1764</v>
      </c>
      <c r="P48" s="3">
        <v>120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>
        <v>600</v>
      </c>
      <c r="AG48" s="3"/>
      <c r="AH48" s="3"/>
      <c r="AI48" s="3"/>
      <c r="AJ48" s="3"/>
    </row>
    <row r="49" spans="1:36" x14ac:dyDescent="0.3">
      <c r="A49" s="2"/>
      <c r="B49" s="2"/>
      <c r="C49" s="3"/>
      <c r="D49" s="3"/>
      <c r="E49" s="3"/>
      <c r="F49" s="3"/>
      <c r="G49" s="3"/>
      <c r="H49" s="3"/>
      <c r="I49" s="27">
        <f t="shared" si="15"/>
        <v>0</v>
      </c>
      <c r="J49" s="27">
        <f t="shared" si="16"/>
        <v>78713.289999999964</v>
      </c>
      <c r="K49" s="28">
        <f t="shared" si="17"/>
        <v>160</v>
      </c>
      <c r="L49" s="2" t="s">
        <v>112</v>
      </c>
      <c r="M49" s="2" t="s">
        <v>116</v>
      </c>
      <c r="N49" s="2"/>
      <c r="O49" s="2">
        <v>1760</v>
      </c>
      <c r="P49" s="3"/>
      <c r="Q49" s="3"/>
      <c r="R49" s="3"/>
      <c r="S49" s="3"/>
      <c r="T49" s="3"/>
      <c r="U49" s="3"/>
      <c r="V49" s="3"/>
      <c r="W49" s="3"/>
      <c r="X49" s="3">
        <v>160</v>
      </c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3">
      <c r="A50" s="2" t="s">
        <v>176</v>
      </c>
      <c r="B50" s="2" t="s">
        <v>177</v>
      </c>
      <c r="C50" s="3"/>
      <c r="D50" s="3"/>
      <c r="E50" s="3"/>
      <c r="F50" s="3"/>
      <c r="G50" s="3"/>
      <c r="H50" s="3">
        <v>74.52</v>
      </c>
      <c r="I50" s="28">
        <f t="shared" si="15"/>
        <v>74.52</v>
      </c>
      <c r="J50" s="27">
        <f t="shared" si="16"/>
        <v>78787.809999999969</v>
      </c>
      <c r="K50" s="27">
        <f t="shared" si="17"/>
        <v>0</v>
      </c>
      <c r="L50" s="2" t="s">
        <v>117</v>
      </c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3">
      <c r="A51" s="2"/>
      <c r="B51" s="2"/>
      <c r="C51" s="3"/>
      <c r="D51" s="3"/>
      <c r="E51" s="3"/>
      <c r="F51" s="3"/>
      <c r="G51" s="3"/>
      <c r="H51" s="3"/>
      <c r="I51" s="27">
        <f t="shared" si="15"/>
        <v>0</v>
      </c>
      <c r="J51" s="27">
        <f t="shared" si="16"/>
        <v>78287.809999999969</v>
      </c>
      <c r="K51" s="28">
        <f t="shared" si="17"/>
        <v>500</v>
      </c>
      <c r="L51" s="2" t="s">
        <v>118</v>
      </c>
      <c r="M51" s="2" t="s">
        <v>119</v>
      </c>
      <c r="N51" s="2"/>
      <c r="O51" s="2">
        <v>1771</v>
      </c>
      <c r="P51" s="3"/>
      <c r="Q51" s="3">
        <v>500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3">
      <c r="A52" s="2"/>
      <c r="B52" s="2"/>
      <c r="C52" s="3"/>
      <c r="D52" s="3"/>
      <c r="E52" s="3"/>
      <c r="F52" s="3"/>
      <c r="G52" s="3"/>
      <c r="H52" s="3"/>
      <c r="I52" s="27">
        <f t="shared" si="15"/>
        <v>0</v>
      </c>
      <c r="J52" s="27">
        <f t="shared" si="16"/>
        <v>78154.409999999974</v>
      </c>
      <c r="K52" s="28">
        <f t="shared" si="17"/>
        <v>133.4</v>
      </c>
      <c r="L52" s="2" t="s">
        <v>118</v>
      </c>
      <c r="M52" s="2" t="s">
        <v>120</v>
      </c>
      <c r="N52" s="2"/>
      <c r="O52" s="2">
        <v>1772</v>
      </c>
      <c r="P52" s="3"/>
      <c r="Q52" s="3"/>
      <c r="R52" s="3"/>
      <c r="S52" s="3">
        <v>133.4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3">
      <c r="A53" s="2"/>
      <c r="B53" s="2"/>
      <c r="C53" s="3"/>
      <c r="D53" s="3"/>
      <c r="E53" s="3"/>
      <c r="F53" s="3"/>
      <c r="G53" s="3"/>
      <c r="H53" s="3"/>
      <c r="I53" s="27">
        <f t="shared" si="15"/>
        <v>0</v>
      </c>
      <c r="J53" s="27">
        <f t="shared" si="16"/>
        <v>78141.64999999998</v>
      </c>
      <c r="K53" s="28">
        <f t="shared" si="17"/>
        <v>12.76</v>
      </c>
      <c r="L53" s="2" t="s">
        <v>121</v>
      </c>
      <c r="M53" s="2" t="s">
        <v>29</v>
      </c>
      <c r="N53" s="2"/>
      <c r="O53" s="2"/>
      <c r="P53" s="3">
        <v>0.61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>
        <v>12.15</v>
      </c>
      <c r="AC53" s="3"/>
      <c r="AD53" s="3"/>
      <c r="AE53" s="3"/>
      <c r="AF53" s="3"/>
      <c r="AG53" s="3"/>
      <c r="AH53" s="3"/>
      <c r="AI53" s="3"/>
      <c r="AJ53" s="3"/>
    </row>
    <row r="54" spans="1:36" x14ac:dyDescent="0.3">
      <c r="A54" s="2"/>
      <c r="B54" s="2"/>
      <c r="C54" s="3"/>
      <c r="D54" s="3"/>
      <c r="E54" s="3"/>
      <c r="F54" s="3"/>
      <c r="G54" s="3"/>
      <c r="H54" s="3"/>
      <c r="I54" s="27">
        <f t="shared" ref="I54:I64" si="18">SUM(C54:H54)</f>
        <v>0</v>
      </c>
      <c r="J54" s="27">
        <f t="shared" ref="J54:J64" si="19">SUM(J53+I54-K54)</f>
        <v>78141.64999999998</v>
      </c>
      <c r="K54" s="27">
        <f t="shared" ref="K54:K64" si="20">SUM(P54:AJ54)</f>
        <v>0</v>
      </c>
      <c r="L54" s="2" t="s">
        <v>121</v>
      </c>
      <c r="M54" s="2" t="s">
        <v>122</v>
      </c>
      <c r="N54" s="2"/>
      <c r="O54" s="2">
        <v>1770</v>
      </c>
      <c r="P54" s="3">
        <v>0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3">
      <c r="A55" s="2"/>
      <c r="B55" s="2"/>
      <c r="C55" s="3"/>
      <c r="D55" s="3"/>
      <c r="E55" s="3"/>
      <c r="F55" s="3"/>
      <c r="G55" s="3"/>
      <c r="H55" s="3"/>
      <c r="I55" s="27">
        <f t="shared" si="18"/>
        <v>0</v>
      </c>
      <c r="J55" s="27">
        <f t="shared" si="19"/>
        <v>78108.049999999974</v>
      </c>
      <c r="K55" s="28">
        <f t="shared" si="20"/>
        <v>33.6</v>
      </c>
      <c r="L55" s="2" t="s">
        <v>123</v>
      </c>
      <c r="M55" s="2" t="s">
        <v>52</v>
      </c>
      <c r="N55" s="2"/>
      <c r="O55" s="2" t="s">
        <v>13</v>
      </c>
      <c r="P55" s="9">
        <v>5.6</v>
      </c>
      <c r="Q55" s="9"/>
      <c r="R55" s="9"/>
      <c r="S55" s="9"/>
      <c r="T55" s="9"/>
      <c r="U55" s="9"/>
      <c r="V55" s="9"/>
      <c r="W55" s="9"/>
      <c r="X55" s="9">
        <v>28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3">
      <c r="A56" s="2" t="s">
        <v>124</v>
      </c>
      <c r="B56" s="2" t="s">
        <v>125</v>
      </c>
      <c r="C56" s="3"/>
      <c r="D56" s="3">
        <v>500</v>
      </c>
      <c r="E56" s="3"/>
      <c r="F56" s="3"/>
      <c r="G56" s="3"/>
      <c r="H56" s="3"/>
      <c r="I56" s="28">
        <f t="shared" si="18"/>
        <v>500</v>
      </c>
      <c r="J56" s="27">
        <f t="shared" si="19"/>
        <v>78608.049999999974</v>
      </c>
      <c r="K56" s="27">
        <f t="shared" si="20"/>
        <v>0</v>
      </c>
      <c r="L56" s="2" t="s">
        <v>124</v>
      </c>
      <c r="M56" s="2"/>
      <c r="N56" s="2"/>
      <c r="O56" s="2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3">
      <c r="A57" s="2"/>
      <c r="B57" s="2"/>
      <c r="C57" s="3"/>
      <c r="D57" s="3"/>
      <c r="E57" s="3"/>
      <c r="F57" s="3"/>
      <c r="G57" s="3"/>
      <c r="H57" s="3"/>
      <c r="I57" s="27">
        <f t="shared" si="18"/>
        <v>0</v>
      </c>
      <c r="J57" s="27">
        <f t="shared" si="19"/>
        <v>78476.049999999974</v>
      </c>
      <c r="K57" s="28">
        <f t="shared" si="20"/>
        <v>132</v>
      </c>
      <c r="L57" s="2" t="s">
        <v>126</v>
      </c>
      <c r="M57" s="2" t="s">
        <v>127</v>
      </c>
      <c r="N57" s="2"/>
      <c r="O57" s="22">
        <v>1766</v>
      </c>
      <c r="P57" s="3">
        <v>22</v>
      </c>
      <c r="Q57" s="3"/>
      <c r="R57" s="3"/>
      <c r="S57" s="3"/>
      <c r="T57" s="3"/>
      <c r="U57" s="3"/>
      <c r="V57" s="3"/>
      <c r="W57" s="3"/>
      <c r="X57" s="3"/>
      <c r="Y57" s="3"/>
      <c r="Z57" s="3">
        <v>110</v>
      </c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3">
      <c r="A58" s="2" t="s">
        <v>128</v>
      </c>
      <c r="B58" s="2" t="s">
        <v>21</v>
      </c>
      <c r="C58" s="3"/>
      <c r="D58" s="3">
        <v>485</v>
      </c>
      <c r="E58" s="3"/>
      <c r="F58" s="3"/>
      <c r="G58" s="3"/>
      <c r="H58" s="3"/>
      <c r="I58" s="28">
        <f t="shared" si="18"/>
        <v>485</v>
      </c>
      <c r="J58" s="27">
        <f t="shared" si="19"/>
        <v>78961.049999999974</v>
      </c>
      <c r="K58" s="27">
        <f t="shared" si="20"/>
        <v>0</v>
      </c>
      <c r="L58" s="2" t="s">
        <v>128</v>
      </c>
      <c r="M58" s="2"/>
      <c r="N58" s="2"/>
      <c r="O58" s="2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3">
      <c r="A59" s="2"/>
      <c r="B59" s="2"/>
      <c r="C59" s="3"/>
      <c r="D59" s="3"/>
      <c r="E59" s="3"/>
      <c r="F59" s="3"/>
      <c r="G59" s="3"/>
      <c r="H59" s="3"/>
      <c r="I59" s="27">
        <f t="shared" si="18"/>
        <v>0</v>
      </c>
      <c r="J59" s="27">
        <f t="shared" si="19"/>
        <v>78461.849999999977</v>
      </c>
      <c r="K59" s="28">
        <f t="shared" si="20"/>
        <v>499.2</v>
      </c>
      <c r="L59" s="2" t="s">
        <v>128</v>
      </c>
      <c r="M59" s="2" t="s">
        <v>129</v>
      </c>
      <c r="N59" s="2"/>
      <c r="O59" s="22">
        <v>1777</v>
      </c>
      <c r="P59" s="3"/>
      <c r="Q59" s="3"/>
      <c r="R59" s="3"/>
      <c r="S59" s="3">
        <v>499.2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3">
      <c r="A60" s="2"/>
      <c r="B60" s="2"/>
      <c r="C60" s="3"/>
      <c r="D60" s="3"/>
      <c r="E60" s="3"/>
      <c r="F60" s="3"/>
      <c r="G60" s="3"/>
      <c r="H60" s="3"/>
      <c r="I60" s="27">
        <f t="shared" si="18"/>
        <v>0</v>
      </c>
      <c r="J60" s="27">
        <f t="shared" si="19"/>
        <v>77940.849999999977</v>
      </c>
      <c r="K60" s="28">
        <f t="shared" si="20"/>
        <v>521</v>
      </c>
      <c r="L60" s="2" t="s">
        <v>130</v>
      </c>
      <c r="M60" s="2" t="s">
        <v>23</v>
      </c>
      <c r="N60" s="2"/>
      <c r="O60" s="22">
        <v>1778</v>
      </c>
      <c r="P60" s="3"/>
      <c r="Q60" s="3"/>
      <c r="R60" s="3"/>
      <c r="S60" s="3">
        <v>521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3">
      <c r="A61" s="2"/>
      <c r="B61" s="2"/>
      <c r="C61" s="3"/>
      <c r="D61" s="3"/>
      <c r="E61" s="3"/>
      <c r="F61" s="3"/>
      <c r="G61" s="3"/>
      <c r="H61" s="3"/>
      <c r="I61" s="27">
        <f t="shared" si="18"/>
        <v>0</v>
      </c>
      <c r="J61" s="27">
        <f t="shared" si="19"/>
        <v>77860.859999999971</v>
      </c>
      <c r="K61" s="28">
        <f t="shared" si="20"/>
        <v>79.989999999999995</v>
      </c>
      <c r="L61" s="2" t="s">
        <v>130</v>
      </c>
      <c r="M61" s="2" t="s">
        <v>131</v>
      </c>
      <c r="N61" s="2"/>
      <c r="O61" s="22">
        <v>1776</v>
      </c>
      <c r="P61" s="3"/>
      <c r="Q61" s="3"/>
      <c r="R61" s="3"/>
      <c r="S61" s="3"/>
      <c r="T61" s="3"/>
      <c r="U61" s="3"/>
      <c r="V61" s="3"/>
      <c r="W61" s="3"/>
      <c r="X61" s="3">
        <v>79.989999999999995</v>
      </c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3">
      <c r="A62" s="2"/>
      <c r="B62" s="2"/>
      <c r="C62" s="3"/>
      <c r="D62" s="3"/>
      <c r="E62" s="3"/>
      <c r="F62" s="3"/>
      <c r="G62" s="3"/>
      <c r="H62" s="3"/>
      <c r="I62" s="27">
        <f t="shared" si="18"/>
        <v>0</v>
      </c>
      <c r="J62" s="27">
        <f t="shared" si="19"/>
        <v>77500.859999999971</v>
      </c>
      <c r="K62" s="28">
        <f t="shared" si="20"/>
        <v>360</v>
      </c>
      <c r="L62" s="2" t="s">
        <v>132</v>
      </c>
      <c r="M62" s="2" t="s">
        <v>27</v>
      </c>
      <c r="N62" s="2"/>
      <c r="O62" s="22">
        <v>1773</v>
      </c>
      <c r="P62" s="3">
        <v>60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300</v>
      </c>
      <c r="AG62" s="3"/>
      <c r="AH62" s="3"/>
      <c r="AI62" s="3"/>
      <c r="AJ62" s="3"/>
    </row>
    <row r="63" spans="1:36" x14ac:dyDescent="0.3">
      <c r="A63" s="2"/>
      <c r="B63" s="2"/>
      <c r="C63" s="3"/>
      <c r="D63" s="3"/>
      <c r="E63" s="3"/>
      <c r="F63" s="3"/>
      <c r="G63" s="3"/>
      <c r="H63" s="3"/>
      <c r="I63" s="27">
        <f t="shared" si="18"/>
        <v>0</v>
      </c>
      <c r="J63" s="27">
        <f t="shared" si="19"/>
        <v>76150.859999999971</v>
      </c>
      <c r="K63" s="28">
        <f t="shared" si="20"/>
        <v>1350</v>
      </c>
      <c r="L63" s="2" t="s">
        <v>133</v>
      </c>
      <c r="M63" s="2" t="s">
        <v>134</v>
      </c>
      <c r="N63" s="2"/>
      <c r="O63" s="22">
        <v>1775</v>
      </c>
      <c r="P63" s="3"/>
      <c r="Q63" s="3"/>
      <c r="R63" s="3">
        <v>1350</v>
      </c>
      <c r="AG63" s="3"/>
      <c r="AH63" s="3"/>
      <c r="AI63" s="3"/>
      <c r="AJ63" s="3"/>
    </row>
    <row r="64" spans="1:36" x14ac:dyDescent="0.3">
      <c r="A64" s="2"/>
      <c r="B64" s="2"/>
      <c r="C64" s="3"/>
      <c r="D64" s="3"/>
      <c r="E64" s="3"/>
      <c r="F64" s="3"/>
      <c r="G64" s="3"/>
      <c r="H64" s="3"/>
      <c r="I64" s="27">
        <f t="shared" si="18"/>
        <v>0</v>
      </c>
      <c r="J64" s="27">
        <f t="shared" si="19"/>
        <v>76055.859999999971</v>
      </c>
      <c r="K64" s="28">
        <f t="shared" si="20"/>
        <v>95</v>
      </c>
      <c r="L64" s="2" t="s">
        <v>135</v>
      </c>
      <c r="M64" s="2" t="s">
        <v>136</v>
      </c>
      <c r="N64" s="2"/>
      <c r="O64" s="22">
        <v>1774</v>
      </c>
      <c r="P64" s="3"/>
      <c r="Q64" s="3"/>
      <c r="R64" s="3"/>
      <c r="S64" s="3"/>
      <c r="T64" s="3"/>
      <c r="U64" s="3"/>
      <c r="V64" s="3"/>
      <c r="W64" s="3"/>
      <c r="X64" s="3">
        <v>95</v>
      </c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3">
      <c r="A65" s="2"/>
      <c r="B65" s="2"/>
      <c r="C65" s="3"/>
      <c r="D65" s="3"/>
      <c r="E65" s="3"/>
      <c r="F65" s="3"/>
      <c r="G65" s="3"/>
      <c r="H65" s="3"/>
      <c r="I65" s="27">
        <f t="shared" ref="I65:I69" si="21">SUM(C65:H65)</f>
        <v>0</v>
      </c>
      <c r="J65" s="27">
        <f t="shared" ref="J65:J69" si="22">SUM(J64+I65-K65)</f>
        <v>76043.589999999967</v>
      </c>
      <c r="K65" s="28">
        <f t="shared" ref="K65:K69" si="23">SUM(P65:AJ65)</f>
        <v>12.27</v>
      </c>
      <c r="L65" s="2" t="s">
        <v>137</v>
      </c>
      <c r="M65" s="2" t="s">
        <v>138</v>
      </c>
      <c r="N65" s="2"/>
      <c r="O65" t="s">
        <v>13</v>
      </c>
      <c r="P65" s="1">
        <v>0.57999999999999996</v>
      </c>
      <c r="S65" s="23"/>
      <c r="T65" s="23"/>
      <c r="U65" s="23"/>
      <c r="V65" s="23"/>
      <c r="W65" s="23"/>
      <c r="X65" s="23"/>
      <c r="Y65" s="23"/>
      <c r="Z65" s="23"/>
      <c r="AA65" s="23"/>
      <c r="AB65" s="23">
        <v>11.69</v>
      </c>
      <c r="AC65" s="23"/>
      <c r="AD65" s="23"/>
      <c r="AE65" s="23"/>
      <c r="AF65" s="23"/>
      <c r="AG65" s="23"/>
      <c r="AH65" s="23"/>
      <c r="AI65" s="23"/>
      <c r="AJ65" s="23"/>
    </row>
    <row r="66" spans="1:36" x14ac:dyDescent="0.3">
      <c r="A66" s="2"/>
      <c r="B66" s="2"/>
      <c r="C66" s="3"/>
      <c r="D66" s="3"/>
      <c r="E66" s="3"/>
      <c r="F66" s="3"/>
      <c r="G66" s="3"/>
      <c r="H66" s="3"/>
      <c r="I66" s="27">
        <f t="shared" si="21"/>
        <v>0</v>
      </c>
      <c r="J66" s="27">
        <f t="shared" si="22"/>
        <v>76009.989999999962</v>
      </c>
      <c r="K66" s="28">
        <f t="shared" si="23"/>
        <v>33.6</v>
      </c>
      <c r="L66" s="2" t="s">
        <v>147</v>
      </c>
      <c r="M66" s="2" t="s">
        <v>52</v>
      </c>
      <c r="N66" s="2"/>
      <c r="O66" s="2" t="s">
        <v>13</v>
      </c>
      <c r="P66" s="9">
        <v>5.6</v>
      </c>
      <c r="Q66" s="9"/>
      <c r="R66" s="9"/>
      <c r="S66" s="9"/>
      <c r="T66" s="9"/>
      <c r="U66" s="9"/>
      <c r="V66" s="9"/>
      <c r="W66" s="9"/>
      <c r="X66" s="9">
        <v>28</v>
      </c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3">
      <c r="A67" s="2"/>
      <c r="B67" s="2"/>
      <c r="C67" s="3"/>
      <c r="D67" s="3"/>
      <c r="E67" s="3"/>
      <c r="F67" s="3"/>
      <c r="G67" s="3"/>
      <c r="H67" s="3"/>
      <c r="I67" s="27">
        <f t="shared" si="21"/>
        <v>0</v>
      </c>
      <c r="J67" s="27">
        <f t="shared" si="22"/>
        <v>75488.989999999962</v>
      </c>
      <c r="K67" s="28">
        <f t="shared" si="23"/>
        <v>521</v>
      </c>
      <c r="L67" s="2" t="s">
        <v>148</v>
      </c>
      <c r="M67" s="2" t="s">
        <v>140</v>
      </c>
      <c r="N67" s="2"/>
      <c r="O67" s="2">
        <v>1781</v>
      </c>
      <c r="P67" s="3"/>
      <c r="Q67" s="3"/>
      <c r="R67" s="3"/>
      <c r="S67" s="3">
        <v>521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3">
      <c r="A68" s="2"/>
      <c r="B68" s="2"/>
      <c r="C68" s="3"/>
      <c r="D68" s="3"/>
      <c r="E68" s="3"/>
      <c r="F68" s="3"/>
      <c r="G68" s="3"/>
      <c r="H68" s="3"/>
      <c r="I68" s="27">
        <f t="shared" si="21"/>
        <v>0</v>
      </c>
      <c r="J68" s="27">
        <f t="shared" si="22"/>
        <v>75072.989999999962</v>
      </c>
      <c r="K68" s="28">
        <f t="shared" si="23"/>
        <v>416</v>
      </c>
      <c r="L68" s="2" t="s">
        <v>148</v>
      </c>
      <c r="M68" s="2" t="s">
        <v>141</v>
      </c>
      <c r="N68" s="2"/>
      <c r="O68" s="2">
        <v>1782</v>
      </c>
      <c r="P68" s="3"/>
      <c r="Q68" s="3"/>
      <c r="R68" s="3"/>
      <c r="S68" s="3">
        <v>416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3">
      <c r="A69" s="2"/>
      <c r="B69" s="2"/>
      <c r="C69" s="3"/>
      <c r="D69" s="3"/>
      <c r="E69" s="3"/>
      <c r="F69" s="3"/>
      <c r="G69" s="3"/>
      <c r="H69" s="3"/>
      <c r="I69" s="27">
        <f t="shared" si="21"/>
        <v>0</v>
      </c>
      <c r="J69" s="27">
        <f t="shared" si="22"/>
        <v>75022.989999999962</v>
      </c>
      <c r="K69" s="28">
        <f t="shared" si="23"/>
        <v>50</v>
      </c>
      <c r="L69" s="2" t="s">
        <v>149</v>
      </c>
      <c r="M69" s="2" t="s">
        <v>20</v>
      </c>
      <c r="N69" s="2"/>
      <c r="O69" s="2">
        <v>1779</v>
      </c>
      <c r="P69" s="3"/>
      <c r="Q69" s="3">
        <v>50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3">
      <c r="A70" s="2"/>
      <c r="B70" s="2"/>
      <c r="C70" s="3"/>
      <c r="D70" s="3"/>
      <c r="E70" s="3"/>
      <c r="F70" s="3"/>
      <c r="G70" s="3"/>
      <c r="H70" s="3"/>
      <c r="I70" s="27">
        <f t="shared" ref="I70:I74" si="24">SUM(C70:H70)</f>
        <v>0</v>
      </c>
      <c r="J70" s="27">
        <f t="shared" ref="J70:J73" si="25">SUM(J69+I70-K70)</f>
        <v>75022.989999999962</v>
      </c>
      <c r="K70" s="27">
        <f t="shared" ref="K70:K73" si="26">SUM(P70:AJ70)</f>
        <v>0</v>
      </c>
      <c r="L70" s="2" t="s">
        <v>143</v>
      </c>
      <c r="M70" s="2" t="s">
        <v>150</v>
      </c>
      <c r="N70" s="2"/>
      <c r="O70" s="2">
        <v>1783</v>
      </c>
      <c r="P70" s="3">
        <v>0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>
        <v>0</v>
      </c>
      <c r="AC70" s="3"/>
      <c r="AD70" s="3"/>
      <c r="AE70" s="3"/>
      <c r="AF70" s="3"/>
      <c r="AG70" s="3"/>
      <c r="AH70" s="3"/>
      <c r="AI70" s="3"/>
      <c r="AJ70" s="3"/>
    </row>
    <row r="71" spans="1:36" x14ac:dyDescent="0.3">
      <c r="A71" s="2"/>
      <c r="B71" s="2"/>
      <c r="C71" s="3"/>
      <c r="D71" s="3"/>
      <c r="E71" s="3"/>
      <c r="F71" s="3"/>
      <c r="G71" s="3"/>
      <c r="H71" s="3"/>
      <c r="I71" s="27">
        <f t="shared" si="24"/>
        <v>0</v>
      </c>
      <c r="J71" s="27">
        <f t="shared" si="25"/>
        <v>74989.389999999956</v>
      </c>
      <c r="K71" s="28">
        <f t="shared" si="26"/>
        <v>33.6</v>
      </c>
      <c r="L71" s="2" t="s">
        <v>143</v>
      </c>
      <c r="M71" s="2" t="s">
        <v>52</v>
      </c>
      <c r="N71" s="2"/>
      <c r="O71" s="2" t="s">
        <v>13</v>
      </c>
      <c r="P71" s="9">
        <v>5.6</v>
      </c>
      <c r="Q71" s="9"/>
      <c r="R71" s="9"/>
      <c r="S71" s="9"/>
      <c r="T71" s="9"/>
      <c r="U71" s="9"/>
      <c r="V71" s="9"/>
      <c r="W71" s="9"/>
      <c r="X71" s="9">
        <v>28</v>
      </c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3">
      <c r="A72" s="2"/>
      <c r="B72" s="2"/>
      <c r="C72" s="3"/>
      <c r="D72" s="3"/>
      <c r="E72" s="3"/>
      <c r="F72" s="3"/>
      <c r="G72" s="3"/>
      <c r="H72" s="3"/>
      <c r="I72" s="27">
        <f t="shared" si="24"/>
        <v>0</v>
      </c>
      <c r="J72" s="27">
        <f t="shared" si="25"/>
        <v>74872.689999999959</v>
      </c>
      <c r="K72" s="28">
        <f t="shared" si="26"/>
        <v>116.69999999999999</v>
      </c>
      <c r="L72" s="2" t="s">
        <v>151</v>
      </c>
      <c r="M72" s="2" t="s">
        <v>146</v>
      </c>
      <c r="N72" s="2"/>
      <c r="O72" s="2">
        <v>1787</v>
      </c>
      <c r="P72" s="3"/>
      <c r="Q72" s="3"/>
      <c r="R72" s="3"/>
      <c r="S72" s="3"/>
      <c r="T72" s="3">
        <v>90</v>
      </c>
      <c r="U72" s="3">
        <v>11.52</v>
      </c>
      <c r="V72" s="3">
        <f>13.19+1.99</f>
        <v>15.18</v>
      </c>
      <c r="AH72" s="3"/>
      <c r="AI72" s="3"/>
      <c r="AJ72" s="3"/>
    </row>
    <row r="73" spans="1:36" x14ac:dyDescent="0.3">
      <c r="A73" s="2"/>
      <c r="B73" s="2"/>
      <c r="C73" s="3"/>
      <c r="D73" s="3"/>
      <c r="E73" s="3"/>
      <c r="F73" s="3"/>
      <c r="G73" s="3"/>
      <c r="H73" s="3"/>
      <c r="I73" s="27">
        <f t="shared" si="24"/>
        <v>0</v>
      </c>
      <c r="J73" s="27">
        <f t="shared" si="25"/>
        <v>74351.889999999956</v>
      </c>
      <c r="K73" s="28">
        <f t="shared" si="26"/>
        <v>520.79999999999995</v>
      </c>
      <c r="L73" s="2" t="s">
        <v>151</v>
      </c>
      <c r="M73" s="2" t="s">
        <v>28</v>
      </c>
      <c r="N73" s="2"/>
      <c r="O73" s="2">
        <v>1785</v>
      </c>
      <c r="P73" s="3"/>
      <c r="Q73" s="3"/>
      <c r="R73" s="3"/>
      <c r="S73" s="3">
        <v>520.79999999999995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3">
      <c r="A74" s="2"/>
      <c r="B74" s="2"/>
      <c r="C74" s="3"/>
      <c r="D74" s="3"/>
      <c r="E74" s="3"/>
      <c r="F74" s="3"/>
      <c r="G74" s="3"/>
      <c r="I74" s="27">
        <f t="shared" si="24"/>
        <v>0</v>
      </c>
      <c r="J74" s="27">
        <f>SUM(J73+I74-K74)</f>
        <v>74038.999999999956</v>
      </c>
      <c r="K74" s="28">
        <v>312.89</v>
      </c>
      <c r="L74" s="2" t="s">
        <v>151</v>
      </c>
      <c r="M74" s="2" t="s">
        <v>144</v>
      </c>
      <c r="N74" s="2"/>
      <c r="O74" s="2">
        <v>1784</v>
      </c>
      <c r="P74" s="3"/>
      <c r="Q74" s="3"/>
      <c r="R74" s="3"/>
      <c r="S74" s="3">
        <v>286</v>
      </c>
      <c r="T74" s="3"/>
      <c r="U74" s="3">
        <v>9.9</v>
      </c>
      <c r="V74" s="3">
        <v>16.989999999999998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3">
      <c r="A75" s="2"/>
      <c r="B75" s="2"/>
      <c r="C75" s="3"/>
      <c r="D75" s="3"/>
      <c r="E75" s="3"/>
      <c r="F75" s="3"/>
      <c r="G75" s="3"/>
      <c r="H75" s="3"/>
      <c r="I75" s="27">
        <f t="shared" ref="I75:I83" si="27">SUM(C75:H75)</f>
        <v>0</v>
      </c>
      <c r="J75" s="27">
        <f t="shared" ref="J75:J83" si="28">SUM(J74+I75-K75)</f>
        <v>74005.399999999951</v>
      </c>
      <c r="K75" s="28">
        <f t="shared" ref="K75:K83" si="29">SUM(P75:AJ75)</f>
        <v>33.6</v>
      </c>
      <c r="L75" s="2" t="s">
        <v>160</v>
      </c>
      <c r="M75" s="2" t="s">
        <v>52</v>
      </c>
      <c r="N75" s="2"/>
      <c r="O75" s="2" t="s">
        <v>13</v>
      </c>
      <c r="P75" s="9">
        <v>5.6</v>
      </c>
      <c r="Q75" s="9"/>
      <c r="R75" s="9"/>
      <c r="S75" s="9"/>
      <c r="T75" s="9"/>
      <c r="U75" s="9"/>
      <c r="V75" s="9"/>
      <c r="W75" s="9"/>
      <c r="X75" s="9">
        <v>28</v>
      </c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3">
      <c r="A76" s="2"/>
      <c r="B76" s="2"/>
      <c r="C76" s="3"/>
      <c r="D76" s="3"/>
      <c r="E76" s="3"/>
      <c r="F76" s="3"/>
      <c r="G76" s="3"/>
      <c r="H76" s="3"/>
      <c r="I76" s="27">
        <f t="shared" si="27"/>
        <v>0</v>
      </c>
      <c r="J76" s="27">
        <f t="shared" si="28"/>
        <v>73866.399999999951</v>
      </c>
      <c r="K76" s="28">
        <f t="shared" si="29"/>
        <v>139</v>
      </c>
      <c r="L76" s="2" t="s">
        <v>161</v>
      </c>
      <c r="M76" s="2" t="s">
        <v>145</v>
      </c>
      <c r="N76" s="2"/>
      <c r="O76" s="2">
        <v>1786</v>
      </c>
      <c r="P76" s="3"/>
      <c r="Q76" s="3"/>
      <c r="R76" s="3"/>
      <c r="S76" s="3"/>
      <c r="T76" s="3"/>
      <c r="U76" s="3"/>
      <c r="V76" s="3"/>
      <c r="W76" s="3">
        <v>139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3">
      <c r="A77" s="2"/>
      <c r="B77" s="2"/>
      <c r="C77" s="3"/>
      <c r="D77" s="3"/>
      <c r="E77" s="3"/>
      <c r="F77" s="3"/>
      <c r="H77" s="3"/>
      <c r="I77" s="27">
        <f t="shared" si="27"/>
        <v>0</v>
      </c>
      <c r="J77" s="27">
        <f t="shared" si="28"/>
        <v>73345.399999999951</v>
      </c>
      <c r="K77" s="28">
        <f t="shared" si="29"/>
        <v>521</v>
      </c>
      <c r="L77" s="2" t="s">
        <v>162</v>
      </c>
      <c r="M77" s="2" t="s">
        <v>16</v>
      </c>
      <c r="N77" s="2"/>
      <c r="O77" s="2">
        <v>1789</v>
      </c>
      <c r="P77" s="3"/>
      <c r="Q77" s="3"/>
      <c r="R77" s="3"/>
      <c r="S77" s="3">
        <v>521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3">
      <c r="A78" s="2"/>
      <c r="B78" s="2"/>
      <c r="C78" s="3"/>
      <c r="D78" s="3"/>
      <c r="E78" s="3"/>
      <c r="F78" s="3"/>
      <c r="G78" s="3"/>
      <c r="H78" s="3"/>
      <c r="I78" s="27">
        <f t="shared" si="27"/>
        <v>0</v>
      </c>
      <c r="J78" s="27">
        <f t="shared" si="28"/>
        <v>72825.399999999951</v>
      </c>
      <c r="K78" s="28">
        <f t="shared" si="29"/>
        <v>520</v>
      </c>
      <c r="L78" s="2" t="s">
        <v>163</v>
      </c>
      <c r="M78" s="2" t="s">
        <v>152</v>
      </c>
      <c r="N78" s="2"/>
      <c r="O78" s="2">
        <v>1788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>
        <v>520</v>
      </c>
      <c r="AC78" s="3"/>
      <c r="AD78" s="3"/>
      <c r="AE78" s="3"/>
      <c r="AF78" s="3"/>
      <c r="AG78" s="3"/>
      <c r="AH78" s="3"/>
      <c r="AI78" s="3"/>
      <c r="AJ78" s="3"/>
    </row>
    <row r="79" spans="1:36" x14ac:dyDescent="0.3">
      <c r="A79" s="2"/>
      <c r="B79" s="2"/>
      <c r="C79" s="3"/>
      <c r="D79" s="3"/>
      <c r="E79" s="3"/>
      <c r="F79" s="3"/>
      <c r="G79" s="3"/>
      <c r="H79" s="3"/>
      <c r="I79" s="27">
        <f t="shared" si="27"/>
        <v>0</v>
      </c>
      <c r="J79" s="27">
        <f t="shared" si="28"/>
        <v>72808.399999999951</v>
      </c>
      <c r="K79" s="28">
        <f t="shared" si="29"/>
        <v>17</v>
      </c>
      <c r="L79" s="2" t="s">
        <v>164</v>
      </c>
      <c r="M79" s="2" t="s">
        <v>154</v>
      </c>
      <c r="N79" s="2"/>
      <c r="O79" s="2">
        <v>1790</v>
      </c>
      <c r="P79" s="3"/>
      <c r="Q79" s="3"/>
      <c r="R79" s="3"/>
      <c r="S79" s="3">
        <v>17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3">
      <c r="A80" s="2"/>
      <c r="B80" s="2"/>
      <c r="C80" s="3"/>
      <c r="D80" s="3"/>
      <c r="E80" s="3"/>
      <c r="F80" s="3"/>
      <c r="G80" s="3"/>
      <c r="H80" s="3"/>
      <c r="I80" s="27">
        <f t="shared" si="27"/>
        <v>0</v>
      </c>
      <c r="J80" s="27">
        <f t="shared" si="28"/>
        <v>72788.399999999951</v>
      </c>
      <c r="K80" s="28">
        <f t="shared" si="29"/>
        <v>20</v>
      </c>
      <c r="L80" s="2" t="s">
        <v>165</v>
      </c>
      <c r="M80" s="2" t="s">
        <v>139</v>
      </c>
      <c r="N80" s="2"/>
      <c r="O80" s="2">
        <v>1780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>
        <v>20</v>
      </c>
      <c r="AH80" s="3"/>
      <c r="AI80" s="3"/>
      <c r="AJ80" s="3"/>
    </row>
    <row r="81" spans="1:36" x14ac:dyDescent="0.3">
      <c r="A81" s="2"/>
      <c r="B81" s="2"/>
      <c r="C81" s="3"/>
      <c r="D81" s="3"/>
      <c r="E81" s="3"/>
      <c r="F81" s="3"/>
      <c r="G81" s="3"/>
      <c r="H81" s="3"/>
      <c r="I81" s="27">
        <f t="shared" si="27"/>
        <v>0</v>
      </c>
      <c r="J81" s="27">
        <f t="shared" si="28"/>
        <v>72768.399999999951</v>
      </c>
      <c r="K81" s="28">
        <f t="shared" si="29"/>
        <v>20</v>
      </c>
      <c r="L81" s="2" t="s">
        <v>165</v>
      </c>
      <c r="M81" s="2" t="s">
        <v>155</v>
      </c>
      <c r="N81" s="2"/>
      <c r="O81" s="2">
        <v>1791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>
        <v>20</v>
      </c>
      <c r="AH81" s="3"/>
      <c r="AI81" s="3"/>
      <c r="AJ81" s="3"/>
    </row>
    <row r="82" spans="1:36" x14ac:dyDescent="0.3">
      <c r="A82" s="2"/>
      <c r="B82" s="2"/>
      <c r="C82" s="3"/>
      <c r="D82" s="3"/>
      <c r="E82" s="3"/>
      <c r="F82" s="3"/>
      <c r="G82" s="3"/>
      <c r="H82" s="3"/>
      <c r="I82" s="27">
        <f t="shared" si="27"/>
        <v>0</v>
      </c>
      <c r="J82" s="27">
        <f t="shared" si="28"/>
        <v>71930.599999999948</v>
      </c>
      <c r="K82" s="28">
        <f t="shared" si="29"/>
        <v>837.8</v>
      </c>
      <c r="L82" s="2" t="s">
        <v>166</v>
      </c>
      <c r="M82" s="2" t="s">
        <v>157</v>
      </c>
      <c r="N82" s="2"/>
      <c r="O82" s="2">
        <v>1793</v>
      </c>
      <c r="P82" s="3"/>
      <c r="Q82" s="3"/>
      <c r="R82" s="3"/>
      <c r="S82" s="3">
        <v>837.8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3">
      <c r="A83" s="2"/>
      <c r="B83" s="2"/>
      <c r="C83" s="3"/>
      <c r="D83" s="3"/>
      <c r="E83" s="3"/>
      <c r="F83" s="3"/>
      <c r="G83" s="3"/>
      <c r="H83" s="3"/>
      <c r="I83" s="27">
        <f t="shared" si="27"/>
        <v>0</v>
      </c>
      <c r="J83" s="29">
        <f t="shared" si="28"/>
        <v>71784.439999999944</v>
      </c>
      <c r="K83" s="28">
        <f t="shared" si="29"/>
        <v>146.16</v>
      </c>
      <c r="L83" s="2" t="s">
        <v>166</v>
      </c>
      <c r="M83" s="2" t="s">
        <v>159</v>
      </c>
      <c r="N83" s="2"/>
      <c r="O83" s="2">
        <v>1794</v>
      </c>
      <c r="P83" s="3">
        <v>8</v>
      </c>
      <c r="Q83" s="3"/>
      <c r="R83" s="3"/>
      <c r="S83" s="3"/>
      <c r="T83" s="3">
        <v>48</v>
      </c>
      <c r="U83" s="3">
        <v>46.08</v>
      </c>
      <c r="V83" s="3">
        <v>4.08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>
        <v>40</v>
      </c>
      <c r="AI83" s="3"/>
      <c r="AJ83" s="3"/>
    </row>
    <row r="84" spans="1:36" x14ac:dyDescent="0.3">
      <c r="A84" s="2"/>
      <c r="B84" s="2"/>
      <c r="C84" s="3"/>
      <c r="D84" s="3"/>
      <c r="E84" s="3"/>
      <c r="F84" s="3"/>
      <c r="G84" s="3"/>
      <c r="H84" s="3"/>
      <c r="I84" s="27">
        <f t="shared" ref="I84:I99" si="30">SUM(C84:H84)</f>
        <v>0</v>
      </c>
      <c r="J84" s="27">
        <f t="shared" ref="J84:J99" si="31">SUM(J83+I84-K84)</f>
        <v>71784.439999999944</v>
      </c>
      <c r="K84" s="27">
        <f t="shared" ref="K84:K99" si="32">SUM(P84:AJ84)</f>
        <v>0</v>
      </c>
      <c r="L84" s="2"/>
      <c r="M84" s="2"/>
      <c r="N84" s="2"/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3">
      <c r="A85" s="2"/>
      <c r="B85" s="2"/>
      <c r="C85" s="3"/>
      <c r="D85" s="3"/>
      <c r="E85" s="3"/>
      <c r="F85" s="3"/>
      <c r="G85" s="3"/>
      <c r="H85" s="3"/>
      <c r="I85" s="27">
        <f t="shared" si="30"/>
        <v>0</v>
      </c>
      <c r="J85" s="27">
        <f t="shared" si="31"/>
        <v>71784.439999999944</v>
      </c>
      <c r="K85" s="27">
        <f t="shared" si="32"/>
        <v>0</v>
      </c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3">
      <c r="A86" s="2"/>
      <c r="B86" s="2"/>
      <c r="C86" s="3"/>
      <c r="D86" s="3"/>
      <c r="E86" s="3"/>
      <c r="F86" s="3"/>
      <c r="G86" s="3"/>
      <c r="H86" s="3"/>
      <c r="I86" s="27">
        <f t="shared" si="30"/>
        <v>0</v>
      </c>
      <c r="J86" s="27">
        <f t="shared" si="31"/>
        <v>71750.839999999938</v>
      </c>
      <c r="K86" s="28">
        <f t="shared" si="32"/>
        <v>33.6</v>
      </c>
      <c r="L86" s="2" t="s">
        <v>167</v>
      </c>
      <c r="M86" s="2" t="s">
        <v>52</v>
      </c>
      <c r="N86" s="27"/>
      <c r="O86" s="2" t="s">
        <v>13</v>
      </c>
      <c r="P86" s="9">
        <v>5.6</v>
      </c>
      <c r="Q86" s="9"/>
      <c r="R86" s="9"/>
      <c r="S86" s="9"/>
      <c r="T86" s="9"/>
      <c r="U86" s="9"/>
      <c r="V86" s="9"/>
      <c r="W86" s="9"/>
      <c r="X86" s="9">
        <v>28</v>
      </c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3">
      <c r="A87" s="2"/>
      <c r="B87" s="2"/>
      <c r="C87" s="3"/>
      <c r="D87" s="3"/>
      <c r="E87" s="3"/>
      <c r="F87" s="3"/>
      <c r="G87" s="3"/>
      <c r="H87" s="3"/>
      <c r="I87" s="27">
        <f t="shared" si="30"/>
        <v>0</v>
      </c>
      <c r="J87" s="27">
        <f t="shared" si="31"/>
        <v>71645.839999999938</v>
      </c>
      <c r="K87" s="28">
        <f t="shared" si="32"/>
        <v>105</v>
      </c>
      <c r="L87" s="2" t="s">
        <v>175</v>
      </c>
      <c r="M87" s="2" t="s">
        <v>153</v>
      </c>
      <c r="N87" s="27"/>
      <c r="O87" s="2">
        <v>1792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>
        <v>105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3">
      <c r="A88" s="2"/>
      <c r="B88" s="2"/>
      <c r="C88" s="3"/>
      <c r="D88" s="3"/>
      <c r="E88" s="3"/>
      <c r="F88" s="3"/>
      <c r="G88" s="3"/>
      <c r="H88" s="3"/>
      <c r="I88" s="27">
        <f t="shared" si="30"/>
        <v>0</v>
      </c>
      <c r="J88" s="27">
        <f t="shared" si="31"/>
        <v>71645.839999999938</v>
      </c>
      <c r="K88" s="27">
        <f t="shared" si="32"/>
        <v>0</v>
      </c>
      <c r="L88" s="2"/>
      <c r="M88" s="2"/>
      <c r="N88" s="27"/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3">
      <c r="A89" s="2"/>
      <c r="B89" s="2"/>
      <c r="C89" s="3"/>
      <c r="D89" s="3"/>
      <c r="E89" s="3"/>
      <c r="F89" s="3"/>
      <c r="G89" s="3"/>
      <c r="H89" s="3"/>
      <c r="I89" s="27">
        <f t="shared" si="30"/>
        <v>0</v>
      </c>
      <c r="J89" s="27">
        <f t="shared" si="31"/>
        <v>71645.839999999938</v>
      </c>
      <c r="K89" s="27">
        <f t="shared" si="32"/>
        <v>0</v>
      </c>
      <c r="L89" s="2"/>
      <c r="M89" s="2"/>
      <c r="N89" s="27"/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3"/>
      <c r="AJ89" s="3"/>
    </row>
    <row r="90" spans="1:36" x14ac:dyDescent="0.3">
      <c r="A90" s="2"/>
      <c r="B90" s="2"/>
      <c r="C90" s="3"/>
      <c r="D90" s="3"/>
      <c r="E90" s="3"/>
      <c r="F90" s="3"/>
      <c r="G90" s="3"/>
      <c r="H90" s="3"/>
      <c r="I90" s="27">
        <f t="shared" si="30"/>
        <v>0</v>
      </c>
      <c r="J90" s="27">
        <f t="shared" si="31"/>
        <v>71516.249999999942</v>
      </c>
      <c r="K90" s="28">
        <f t="shared" si="32"/>
        <v>129.59</v>
      </c>
      <c r="L90" s="2" t="s">
        <v>156</v>
      </c>
      <c r="M90" s="2" t="s">
        <v>158</v>
      </c>
      <c r="N90" s="27"/>
      <c r="O90" s="2">
        <v>1795</v>
      </c>
      <c r="P90" s="3"/>
      <c r="Q90" s="3"/>
      <c r="R90" s="3"/>
      <c r="S90" s="3">
        <v>129.59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3">
      <c r="A91" s="2"/>
      <c r="B91" s="2"/>
      <c r="C91" s="3"/>
      <c r="D91" s="3"/>
      <c r="E91" s="3"/>
      <c r="F91" s="3"/>
      <c r="G91" s="3"/>
      <c r="H91" s="3"/>
      <c r="I91" s="27">
        <f t="shared" si="30"/>
        <v>0</v>
      </c>
      <c r="J91" s="27">
        <f t="shared" si="31"/>
        <v>69969.709999999948</v>
      </c>
      <c r="K91" s="28">
        <f t="shared" si="32"/>
        <v>1546.54</v>
      </c>
      <c r="L91" s="2" t="s">
        <v>180</v>
      </c>
      <c r="M91" s="24" t="s">
        <v>15</v>
      </c>
      <c r="N91" s="27"/>
      <c r="O91">
        <v>1796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>
        <v>1546.54</v>
      </c>
      <c r="AF91" s="3"/>
      <c r="AG91" s="3"/>
      <c r="AH91" s="3"/>
      <c r="AI91" s="3"/>
      <c r="AJ91" s="3"/>
    </row>
    <row r="92" spans="1:36" x14ac:dyDescent="0.3">
      <c r="A92" s="2"/>
      <c r="B92" s="2"/>
      <c r="C92" s="3"/>
      <c r="D92" s="3"/>
      <c r="E92" s="3"/>
      <c r="F92" s="3"/>
      <c r="G92" s="3"/>
      <c r="H92" s="3"/>
      <c r="I92" s="27">
        <f t="shared" si="30"/>
        <v>0</v>
      </c>
      <c r="J92" s="27">
        <f t="shared" si="31"/>
        <v>65770.649999999951</v>
      </c>
      <c r="K92" s="28">
        <f t="shared" si="32"/>
        <v>4199.0600000000004</v>
      </c>
      <c r="L92" s="2" t="s">
        <v>181</v>
      </c>
      <c r="M92" s="24" t="s">
        <v>171</v>
      </c>
      <c r="N92" s="27"/>
      <c r="O92" s="2">
        <v>1798</v>
      </c>
      <c r="P92" s="3"/>
      <c r="Q92" s="3"/>
      <c r="R92" s="3">
        <v>4199.0600000000004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3">
      <c r="A93" s="2"/>
      <c r="B93" s="2"/>
      <c r="C93" s="3"/>
      <c r="D93" s="3"/>
      <c r="E93" s="3"/>
      <c r="F93" s="3"/>
      <c r="G93" s="3"/>
      <c r="H93" s="3"/>
      <c r="I93" s="27">
        <f t="shared" si="30"/>
        <v>0</v>
      </c>
      <c r="J93" s="27">
        <f t="shared" si="31"/>
        <v>56201.909999999953</v>
      </c>
      <c r="K93" s="28">
        <f t="shared" si="32"/>
        <v>9568.74</v>
      </c>
      <c r="L93" s="2" t="s">
        <v>178</v>
      </c>
      <c r="M93" s="24" t="s">
        <v>169</v>
      </c>
      <c r="N93" s="27"/>
      <c r="O93" s="2">
        <v>1801</v>
      </c>
      <c r="P93" s="3">
        <v>1594.79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>
        <v>7973.95</v>
      </c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3">
      <c r="A94" s="2"/>
      <c r="B94" s="2"/>
      <c r="C94" s="3"/>
      <c r="D94" s="3"/>
      <c r="E94" s="3"/>
      <c r="F94" s="3"/>
      <c r="G94" s="3"/>
      <c r="H94" s="3"/>
      <c r="I94" s="27">
        <f t="shared" si="30"/>
        <v>0</v>
      </c>
      <c r="J94" s="27">
        <f t="shared" si="31"/>
        <v>46633.169999999955</v>
      </c>
      <c r="K94" s="28">
        <f t="shared" si="32"/>
        <v>9568.74</v>
      </c>
      <c r="L94" s="2" t="s">
        <v>178</v>
      </c>
      <c r="M94" s="24" t="s">
        <v>169</v>
      </c>
      <c r="N94" s="27"/>
      <c r="O94" s="2">
        <v>1802</v>
      </c>
      <c r="P94" s="3">
        <v>1594.79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>
        <v>7973.95</v>
      </c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3">
      <c r="A95" s="2"/>
      <c r="B95" s="2"/>
      <c r="C95" s="3"/>
      <c r="D95" s="3"/>
      <c r="E95" s="3"/>
      <c r="F95" s="3"/>
      <c r="G95" s="3"/>
      <c r="H95" s="3"/>
      <c r="I95" s="27">
        <f t="shared" si="30"/>
        <v>0</v>
      </c>
      <c r="J95" s="27">
        <f t="shared" si="31"/>
        <v>37064.429999999957</v>
      </c>
      <c r="K95" s="28">
        <f t="shared" si="32"/>
        <v>9568.74</v>
      </c>
      <c r="L95" s="2" t="s">
        <v>178</v>
      </c>
      <c r="M95" s="24" t="s">
        <v>169</v>
      </c>
      <c r="N95" s="27"/>
      <c r="O95" s="2">
        <v>1803</v>
      </c>
      <c r="P95" s="3">
        <v>1594.79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>
        <v>7973.95</v>
      </c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3">
      <c r="A96" s="2"/>
      <c r="B96" s="2"/>
      <c r="C96" s="3"/>
      <c r="D96" s="3"/>
      <c r="E96" s="3"/>
      <c r="F96" s="3"/>
      <c r="G96" s="3"/>
      <c r="H96" s="3"/>
      <c r="I96" s="27">
        <f t="shared" si="30"/>
        <v>0</v>
      </c>
      <c r="J96" s="27">
        <f t="shared" si="31"/>
        <v>37010.429999999957</v>
      </c>
      <c r="K96" s="28">
        <f t="shared" si="32"/>
        <v>54</v>
      </c>
      <c r="L96" s="2" t="s">
        <v>179</v>
      </c>
      <c r="M96" s="24" t="s">
        <v>170</v>
      </c>
      <c r="N96" s="27"/>
      <c r="O96" s="2">
        <v>1799</v>
      </c>
      <c r="P96" s="3">
        <v>9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45</v>
      </c>
      <c r="AJ96" s="3"/>
    </row>
    <row r="97" spans="1:36" x14ac:dyDescent="0.3">
      <c r="A97" s="31" t="s">
        <v>174</v>
      </c>
      <c r="B97" s="2" t="s">
        <v>173</v>
      </c>
      <c r="C97" s="3"/>
      <c r="D97" s="3"/>
      <c r="E97" s="3"/>
      <c r="F97" s="3"/>
      <c r="G97" s="3">
        <v>5334</v>
      </c>
      <c r="H97" s="3"/>
      <c r="I97" s="28">
        <v>5334</v>
      </c>
      <c r="J97" s="27">
        <f>SUM(J96+I97-K97)</f>
        <v>42344.429999999957</v>
      </c>
      <c r="K97" s="28">
        <f t="shared" si="32"/>
        <v>0</v>
      </c>
      <c r="L97" s="2"/>
      <c r="M97" s="2"/>
      <c r="N97" s="27"/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3">
      <c r="A98" s="2" t="s">
        <v>175</v>
      </c>
      <c r="B98" s="2" t="s">
        <v>172</v>
      </c>
      <c r="C98" s="3"/>
      <c r="D98" s="3"/>
      <c r="E98" s="3">
        <v>943.4</v>
      </c>
      <c r="F98" s="3"/>
      <c r="G98" s="3"/>
      <c r="H98" s="3"/>
      <c r="I98" s="28">
        <v>943.4</v>
      </c>
      <c r="J98" s="27">
        <f>SUM(J97+I98-K98)</f>
        <v>43287.829999999958</v>
      </c>
      <c r="K98" s="28">
        <f t="shared" si="32"/>
        <v>0</v>
      </c>
      <c r="L98" s="2"/>
      <c r="M98" s="2"/>
      <c r="N98" s="27"/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3">
      <c r="A99" s="2"/>
      <c r="B99" s="2"/>
      <c r="C99" s="3"/>
      <c r="D99" s="3"/>
      <c r="E99" s="3"/>
      <c r="F99" s="3"/>
      <c r="G99" s="3"/>
      <c r="H99" s="3"/>
      <c r="I99" s="27">
        <f t="shared" si="30"/>
        <v>0</v>
      </c>
      <c r="J99" s="27">
        <f t="shared" si="31"/>
        <v>43254.22999999996</v>
      </c>
      <c r="K99" s="28">
        <f t="shared" si="32"/>
        <v>33.6</v>
      </c>
      <c r="L99" s="2" t="s">
        <v>168</v>
      </c>
      <c r="M99" s="2" t="s">
        <v>52</v>
      </c>
      <c r="N99" s="27"/>
      <c r="O99" s="2" t="s">
        <v>13</v>
      </c>
      <c r="P99" s="3">
        <v>5.6</v>
      </c>
      <c r="Q99" s="3"/>
      <c r="R99" s="3"/>
      <c r="S99" s="3"/>
      <c r="T99" s="3"/>
      <c r="U99" s="3"/>
      <c r="V99" s="3"/>
      <c r="W99" s="3"/>
      <c r="X99" s="3">
        <v>28</v>
      </c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1" spans="1:36" x14ac:dyDescent="0.3">
      <c r="C101" s="1">
        <f>SUM(C8:C100)</f>
        <v>25000</v>
      </c>
      <c r="D101" s="1">
        <f t="shared" ref="D101:H101" si="33">SUM(D8:D100)</f>
        <v>2785</v>
      </c>
      <c r="E101" s="1">
        <f t="shared" si="33"/>
        <v>1273.27</v>
      </c>
      <c r="F101" s="1">
        <f t="shared" si="33"/>
        <v>0</v>
      </c>
      <c r="G101" s="1">
        <f t="shared" si="33"/>
        <v>5354</v>
      </c>
      <c r="H101" s="1">
        <f t="shared" si="33"/>
        <v>74.52</v>
      </c>
      <c r="I101" s="1">
        <f>SUM(C101:H101)</f>
        <v>34486.79</v>
      </c>
      <c r="K101" s="1">
        <f>SUM(P101:AJ101)</f>
        <v>62373.67</v>
      </c>
      <c r="P101" s="1">
        <f>SUM(P5:P99)</f>
        <v>5747.97</v>
      </c>
      <c r="Q101" s="1">
        <f t="shared" ref="Q101:AJ101" si="34">SUM(Q5:Q99)</f>
        <v>633.99</v>
      </c>
      <c r="R101" s="1">
        <f t="shared" si="34"/>
        <v>13066.060000000001</v>
      </c>
      <c r="S101" s="30">
        <f t="shared" si="34"/>
        <v>7540.1900000000005</v>
      </c>
      <c r="T101" s="30">
        <f t="shared" si="34"/>
        <v>261</v>
      </c>
      <c r="U101" s="1">
        <f t="shared" si="34"/>
        <v>199.24</v>
      </c>
      <c r="V101" s="1">
        <f t="shared" si="34"/>
        <v>64.16</v>
      </c>
      <c r="W101" s="1">
        <f t="shared" si="34"/>
        <v>563.53</v>
      </c>
      <c r="X101" s="1">
        <f t="shared" si="34"/>
        <v>860.99</v>
      </c>
      <c r="Y101" s="1">
        <f t="shared" si="34"/>
        <v>4293.3899999999994</v>
      </c>
      <c r="Z101" s="1">
        <f t="shared" si="34"/>
        <v>235</v>
      </c>
      <c r="AA101" s="1">
        <f t="shared" si="34"/>
        <v>23921.85</v>
      </c>
      <c r="AB101" s="1">
        <f t="shared" si="34"/>
        <v>605.53</v>
      </c>
      <c r="AC101" s="1">
        <f t="shared" si="34"/>
        <v>0</v>
      </c>
      <c r="AD101" s="1">
        <f t="shared" si="34"/>
        <v>0</v>
      </c>
      <c r="AE101" s="1">
        <f t="shared" si="34"/>
        <v>2797.7799999999997</v>
      </c>
      <c r="AF101" s="1">
        <f t="shared" si="34"/>
        <v>1220</v>
      </c>
      <c r="AG101" s="1">
        <f t="shared" si="34"/>
        <v>100</v>
      </c>
      <c r="AH101" s="1">
        <f t="shared" si="34"/>
        <v>182.99</v>
      </c>
      <c r="AI101" s="1">
        <f t="shared" si="34"/>
        <v>80</v>
      </c>
      <c r="AJ101" s="1">
        <f t="shared" si="34"/>
        <v>0</v>
      </c>
    </row>
    <row r="103" spans="1:36" x14ac:dyDescent="0.3">
      <c r="N103" s="32" t="s">
        <v>182</v>
      </c>
      <c r="P103" s="1">
        <f>SUM(P101-943.4)</f>
        <v>4804.5700000000006</v>
      </c>
    </row>
  </sheetData>
  <pageMargins left="0.70866141732283472" right="0.70866141732283472" top="0.74803149606299213" bottom="0.74803149606299213" header="0.31496062992125984" footer="0.31496062992125984"/>
  <pageSetup paperSize="9" scale="35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50F4-28C2-431A-9EA7-173B1F2225B8}">
  <sheetPr>
    <tabColor rgb="FFFFFF00"/>
    <pageSetUpPr fitToPage="1"/>
  </sheetPr>
  <dimension ref="A1:Z59"/>
  <sheetViews>
    <sheetView tabSelected="1" zoomScaleNormal="100" workbookViewId="0">
      <selection sqref="A1:Z55"/>
    </sheetView>
  </sheetViews>
  <sheetFormatPr defaultRowHeight="14.4" x14ac:dyDescent="0.3"/>
  <cols>
    <col min="1" max="1" width="8.77734375" customWidth="1"/>
    <col min="2" max="2" width="27.21875" customWidth="1"/>
    <col min="7" max="7" width="11.33203125" style="36" bestFit="1" customWidth="1"/>
    <col min="8" max="8" width="12.77734375" style="34" customWidth="1"/>
    <col min="9" max="9" width="11.6640625" style="36" customWidth="1"/>
    <col min="10" max="10" width="8.44140625" customWidth="1"/>
    <col min="11" max="11" width="23.44140625" customWidth="1"/>
  </cols>
  <sheetData>
    <row r="1" spans="1:26" ht="18" x14ac:dyDescent="0.35">
      <c r="A1" s="12" t="s">
        <v>0</v>
      </c>
      <c r="B1" s="15"/>
      <c r="C1" s="15"/>
      <c r="D1" s="15"/>
      <c r="E1" s="15"/>
      <c r="F1" s="15"/>
      <c r="G1" s="62" t="s">
        <v>183</v>
      </c>
      <c r="H1" s="63"/>
      <c r="I1" s="64"/>
      <c r="J1" s="12"/>
      <c r="K1" s="12"/>
      <c r="L1" s="4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3"/>
    </row>
    <row r="2" spans="1:26" ht="18" x14ac:dyDescent="0.35">
      <c r="A2" s="12" t="s">
        <v>1</v>
      </c>
      <c r="B2" s="15"/>
      <c r="C2" s="15"/>
      <c r="D2" s="15"/>
      <c r="E2" s="15"/>
      <c r="F2" s="15"/>
      <c r="G2" s="15"/>
      <c r="H2" s="46"/>
      <c r="I2" s="15"/>
      <c r="J2" s="12" t="s">
        <v>2</v>
      </c>
      <c r="K2" s="12"/>
      <c r="L2" s="4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"/>
    </row>
    <row r="3" spans="1:26" ht="86.4" x14ac:dyDescent="0.3">
      <c r="A3" s="41" t="s">
        <v>3</v>
      </c>
      <c r="B3" s="21" t="s">
        <v>4</v>
      </c>
      <c r="C3" s="14" t="s">
        <v>5</v>
      </c>
      <c r="D3" s="14" t="s">
        <v>14</v>
      </c>
      <c r="E3" s="14" t="s">
        <v>30</v>
      </c>
      <c r="F3" s="14" t="s">
        <v>18</v>
      </c>
      <c r="G3" s="14" t="s">
        <v>7</v>
      </c>
      <c r="H3" s="47" t="s">
        <v>8</v>
      </c>
      <c r="I3" s="14" t="s">
        <v>7</v>
      </c>
      <c r="J3" s="13" t="s">
        <v>3</v>
      </c>
      <c r="K3" s="13" t="s">
        <v>4</v>
      </c>
      <c r="L3" s="16" t="s">
        <v>10</v>
      </c>
      <c r="M3" s="14" t="s">
        <v>11</v>
      </c>
      <c r="N3" s="17" t="s">
        <v>186</v>
      </c>
      <c r="O3" s="17" t="s">
        <v>33</v>
      </c>
      <c r="P3" s="14" t="s">
        <v>12</v>
      </c>
      <c r="Q3" s="17" t="s">
        <v>185</v>
      </c>
      <c r="R3" s="17" t="s">
        <v>35</v>
      </c>
      <c r="S3" s="17" t="s">
        <v>187</v>
      </c>
      <c r="T3" s="17" t="s">
        <v>189</v>
      </c>
      <c r="U3" s="17" t="s">
        <v>188</v>
      </c>
      <c r="V3" s="17" t="s">
        <v>40</v>
      </c>
      <c r="W3" s="17" t="s">
        <v>190</v>
      </c>
      <c r="X3" s="17" t="s">
        <v>191</v>
      </c>
      <c r="Y3" s="17" t="s">
        <v>205</v>
      </c>
      <c r="Z3" s="17" t="s">
        <v>48</v>
      </c>
    </row>
    <row r="4" spans="1:26" ht="15" thickBot="1" x14ac:dyDescent="0.35">
      <c r="A4" s="8"/>
      <c r="B4" s="8"/>
      <c r="C4" s="7"/>
      <c r="D4" s="7"/>
      <c r="E4" s="7"/>
      <c r="F4" s="3"/>
      <c r="G4" s="3"/>
      <c r="H4" s="35"/>
      <c r="I4" s="3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thickBot="1" x14ac:dyDescent="0.35">
      <c r="A5" s="52">
        <v>45017</v>
      </c>
      <c r="B5" s="41" t="s">
        <v>210</v>
      </c>
      <c r="C5" s="18"/>
      <c r="D5" s="18"/>
      <c r="E5" s="18"/>
      <c r="F5" s="14"/>
      <c r="G5" s="42"/>
      <c r="H5" s="48">
        <v>71960.45</v>
      </c>
      <c r="I5" s="43"/>
      <c r="J5" s="44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37"/>
      <c r="B6" s="38"/>
      <c r="C6" s="7"/>
      <c r="D6" s="7"/>
      <c r="E6" s="7"/>
      <c r="F6" s="3"/>
      <c r="G6" s="27">
        <f>SUM(C6:F6)</f>
        <v>0</v>
      </c>
      <c r="H6" s="49">
        <f>SUM(H5+G6-I6)</f>
        <v>71926.849999999991</v>
      </c>
      <c r="I6" s="27">
        <f>SUM(M6:Z6)</f>
        <v>33.6</v>
      </c>
      <c r="J6" s="51">
        <v>45019</v>
      </c>
      <c r="K6" s="2" t="s">
        <v>184</v>
      </c>
      <c r="L6" s="2" t="s">
        <v>13</v>
      </c>
      <c r="M6" s="18"/>
      <c r="N6" s="21"/>
      <c r="O6" s="18"/>
      <c r="P6" s="18"/>
      <c r="Q6" s="18"/>
      <c r="R6" s="18"/>
      <c r="S6" s="18"/>
      <c r="T6" s="9">
        <v>33.6</v>
      </c>
      <c r="U6" s="18"/>
      <c r="V6" s="18"/>
      <c r="W6" s="18"/>
      <c r="X6" s="18"/>
      <c r="Y6" s="3"/>
      <c r="Z6" s="3"/>
    </row>
    <row r="7" spans="1:26" x14ac:dyDescent="0.3">
      <c r="A7" s="31"/>
      <c r="B7" s="2"/>
      <c r="C7" s="3"/>
      <c r="D7" s="3"/>
      <c r="E7" s="3"/>
      <c r="F7" s="3"/>
      <c r="G7" s="27">
        <f>SUM(C7:F7)</f>
        <v>0</v>
      </c>
      <c r="H7" s="33">
        <f t="shared" ref="H7:H44" si="0">SUM(H6+G7-I7)</f>
        <v>71926.849999999991</v>
      </c>
      <c r="I7" s="54">
        <v>0</v>
      </c>
      <c r="J7" s="55">
        <v>45021</v>
      </c>
      <c r="K7" s="53" t="s">
        <v>211</v>
      </c>
      <c r="L7" s="2">
        <v>1800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3"/>
      <c r="Z7" s="56"/>
    </row>
    <row r="8" spans="1:26" x14ac:dyDescent="0.3">
      <c r="A8" s="31"/>
      <c r="B8" s="2"/>
      <c r="C8" s="3"/>
      <c r="D8" s="3"/>
      <c r="E8" s="3"/>
      <c r="F8" s="3"/>
      <c r="G8" s="27">
        <f>SUM(C8:F8)</f>
        <v>0</v>
      </c>
      <c r="H8" s="33">
        <f t="shared" si="0"/>
        <v>71926.849999999991</v>
      </c>
      <c r="I8" s="54">
        <f t="shared" ref="I8:I38" si="1">SUM(M8:Z8)</f>
        <v>0</v>
      </c>
      <c r="J8" s="55">
        <v>45021</v>
      </c>
      <c r="K8" s="53" t="s">
        <v>211</v>
      </c>
      <c r="L8" s="2">
        <v>1801</v>
      </c>
      <c r="M8" s="7"/>
      <c r="N8" s="7"/>
      <c r="O8" s="7"/>
      <c r="P8" s="9"/>
      <c r="Q8" s="7"/>
      <c r="R8" s="7"/>
      <c r="S8" s="7"/>
      <c r="T8" s="7"/>
      <c r="U8" s="18"/>
      <c r="V8" s="18"/>
      <c r="W8" s="18"/>
      <c r="X8" s="18"/>
      <c r="Y8" s="3"/>
      <c r="Z8" s="56"/>
    </row>
    <row r="9" spans="1:26" x14ac:dyDescent="0.3">
      <c r="A9" s="31"/>
      <c r="B9" s="2"/>
      <c r="C9" s="3"/>
      <c r="D9" s="3"/>
      <c r="E9" s="3"/>
      <c r="F9" s="3"/>
      <c r="G9" s="27">
        <f>SUM(C9:F9)</f>
        <v>0</v>
      </c>
      <c r="H9" s="33">
        <f t="shared" si="0"/>
        <v>71926.849999999991</v>
      </c>
      <c r="I9" s="54">
        <f t="shared" si="1"/>
        <v>0</v>
      </c>
      <c r="J9" s="55">
        <v>45021</v>
      </c>
      <c r="K9" s="53" t="s">
        <v>211</v>
      </c>
      <c r="L9" s="2">
        <v>1802</v>
      </c>
      <c r="M9" s="7"/>
      <c r="N9" s="7"/>
      <c r="O9" s="7"/>
      <c r="P9" s="7"/>
      <c r="Q9" s="7"/>
      <c r="R9" s="7"/>
      <c r="S9" s="7"/>
      <c r="T9" s="7"/>
      <c r="U9" s="18"/>
      <c r="V9" s="18"/>
      <c r="W9" s="18"/>
      <c r="X9" s="18"/>
      <c r="Y9" s="3"/>
      <c r="Z9" s="56"/>
    </row>
    <row r="10" spans="1:26" x14ac:dyDescent="0.3">
      <c r="A10" s="51">
        <v>45027</v>
      </c>
      <c r="B10" s="2" t="s">
        <v>207</v>
      </c>
      <c r="C10" s="3">
        <v>26250</v>
      </c>
      <c r="D10" s="3"/>
      <c r="E10" s="3"/>
      <c r="F10" s="3"/>
      <c r="G10" s="27">
        <f>SUM(C10:F10)</f>
        <v>26250</v>
      </c>
      <c r="H10" s="33">
        <f t="shared" si="0"/>
        <v>98176.849999999991</v>
      </c>
      <c r="I10" s="27">
        <f t="shared" si="1"/>
        <v>0</v>
      </c>
      <c r="J10" s="51"/>
      <c r="K10" s="8"/>
      <c r="L10" s="8"/>
      <c r="M10" s="9"/>
      <c r="N10" s="9"/>
      <c r="O10" s="9"/>
      <c r="P10" s="9"/>
      <c r="Q10" s="9"/>
      <c r="R10" s="9"/>
      <c r="S10" s="9"/>
      <c r="T10" s="9"/>
      <c r="U10" s="21"/>
      <c r="V10" s="21"/>
      <c r="W10" s="21"/>
      <c r="X10" s="9"/>
      <c r="Y10" s="3"/>
      <c r="Z10" s="3"/>
    </row>
    <row r="11" spans="1:26" x14ac:dyDescent="0.3">
      <c r="A11" s="51">
        <v>45033</v>
      </c>
      <c r="B11" s="2" t="s">
        <v>208</v>
      </c>
      <c r="D11" s="3">
        <v>500</v>
      </c>
      <c r="E11" s="3"/>
      <c r="F11" s="3"/>
      <c r="G11" s="27">
        <f>SUM(D11:F11)</f>
        <v>500</v>
      </c>
      <c r="H11" s="33">
        <f t="shared" si="0"/>
        <v>98676.849999999991</v>
      </c>
      <c r="I11" s="27">
        <f t="shared" si="1"/>
        <v>0</v>
      </c>
      <c r="J11" s="51"/>
      <c r="K11" s="2"/>
      <c r="L11" s="2"/>
      <c r="M11" s="9"/>
      <c r="N11" s="7"/>
      <c r="O11" s="7"/>
      <c r="P11" s="7"/>
      <c r="Q11" s="7"/>
      <c r="R11" s="7"/>
      <c r="S11" s="7"/>
      <c r="T11" s="7"/>
      <c r="U11" s="18"/>
      <c r="V11" s="18"/>
      <c r="W11" s="18"/>
      <c r="X11" s="18"/>
      <c r="Y11" s="3"/>
      <c r="Z11" s="3"/>
    </row>
    <row r="12" spans="1:26" x14ac:dyDescent="0.3">
      <c r="A12" s="51">
        <v>45043</v>
      </c>
      <c r="B12" s="2" t="s">
        <v>206</v>
      </c>
      <c r="C12" s="3"/>
      <c r="D12" s="3">
        <v>16335.55</v>
      </c>
      <c r="E12" s="3"/>
      <c r="F12" s="3"/>
      <c r="G12" s="27">
        <f t="shared" ref="G12:G39" si="2">SUM(C12:F12)</f>
        <v>16335.55</v>
      </c>
      <c r="H12" s="33">
        <f t="shared" si="0"/>
        <v>115012.4</v>
      </c>
      <c r="I12" s="27">
        <f t="shared" si="1"/>
        <v>0</v>
      </c>
      <c r="J12" s="51"/>
      <c r="K12" s="2"/>
      <c r="L12" s="2"/>
      <c r="M12" s="9"/>
      <c r="N12" s="9"/>
      <c r="O12" s="9"/>
      <c r="P12" s="9"/>
      <c r="Q12" s="9"/>
      <c r="R12" s="9"/>
      <c r="S12" s="9"/>
      <c r="T12" s="9"/>
      <c r="U12" s="18"/>
      <c r="V12" s="18"/>
      <c r="W12" s="18"/>
      <c r="X12" s="3"/>
      <c r="Y12" s="3"/>
      <c r="Z12" s="3"/>
    </row>
    <row r="13" spans="1:26" x14ac:dyDescent="0.3">
      <c r="A13" s="51"/>
      <c r="B13" s="2"/>
      <c r="C13" s="3"/>
      <c r="D13" s="3"/>
      <c r="E13" s="3"/>
      <c r="F13" s="3"/>
      <c r="G13" s="27">
        <f t="shared" si="2"/>
        <v>0</v>
      </c>
      <c r="H13" s="33">
        <f t="shared" si="0"/>
        <v>114978.79999999999</v>
      </c>
      <c r="I13" s="27">
        <f t="shared" si="1"/>
        <v>33.6</v>
      </c>
      <c r="J13" s="51">
        <v>45048</v>
      </c>
      <c r="K13" s="2" t="s">
        <v>184</v>
      </c>
      <c r="L13" s="2" t="s">
        <v>13</v>
      </c>
      <c r="M13" s="3"/>
      <c r="N13" s="3"/>
      <c r="O13" s="3"/>
      <c r="P13" s="3"/>
      <c r="Q13" s="3"/>
      <c r="R13" s="3"/>
      <c r="S13" s="3"/>
      <c r="T13" s="3">
        <v>33.6</v>
      </c>
      <c r="U13" s="3"/>
      <c r="V13" s="3"/>
      <c r="W13" s="3"/>
      <c r="X13" s="3"/>
      <c r="Y13" s="3"/>
      <c r="Z13" s="3"/>
    </row>
    <row r="14" spans="1:26" x14ac:dyDescent="0.3">
      <c r="A14" s="51"/>
      <c r="B14" s="2"/>
      <c r="C14" s="3"/>
      <c r="D14" s="3"/>
      <c r="E14" s="3"/>
      <c r="F14" s="3"/>
      <c r="G14" s="27">
        <f t="shared" si="2"/>
        <v>0</v>
      </c>
      <c r="H14" s="33">
        <f t="shared" si="0"/>
        <v>113854.20999999999</v>
      </c>
      <c r="I14" s="27">
        <f t="shared" si="1"/>
        <v>1124.5899999999999</v>
      </c>
      <c r="J14" s="51">
        <v>45064</v>
      </c>
      <c r="K14" s="2" t="s">
        <v>218</v>
      </c>
      <c r="L14" s="2">
        <v>1803</v>
      </c>
      <c r="M14" s="3"/>
      <c r="N14" s="18"/>
      <c r="O14" s="3"/>
      <c r="P14" s="3">
        <v>1124.5899999999999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51"/>
      <c r="B15" s="2"/>
      <c r="C15" s="3"/>
      <c r="D15" s="3"/>
      <c r="E15" s="3"/>
      <c r="F15" s="3"/>
      <c r="G15" s="27">
        <f t="shared" si="2"/>
        <v>0</v>
      </c>
      <c r="H15" s="33">
        <f t="shared" si="0"/>
        <v>113442.51</v>
      </c>
      <c r="I15" s="27">
        <f t="shared" si="1"/>
        <v>411.7</v>
      </c>
      <c r="J15" s="51">
        <v>45064</v>
      </c>
      <c r="K15" s="2" t="s">
        <v>192</v>
      </c>
      <c r="L15" s="2">
        <v>1804</v>
      </c>
      <c r="M15" s="3"/>
      <c r="N15" s="3"/>
      <c r="O15" s="3"/>
      <c r="P15" s="3"/>
      <c r="Q15" s="3"/>
      <c r="R15" s="3"/>
      <c r="S15" s="3"/>
      <c r="T15" s="3"/>
      <c r="U15" s="3">
        <v>411.7</v>
      </c>
      <c r="V15" s="3"/>
      <c r="W15" s="3"/>
      <c r="X15" s="3"/>
      <c r="Y15" s="3"/>
      <c r="Z15" s="3"/>
    </row>
    <row r="16" spans="1:26" x14ac:dyDescent="0.3">
      <c r="A16" s="51"/>
      <c r="B16" s="2"/>
      <c r="C16" s="3"/>
      <c r="D16" s="3"/>
      <c r="E16" s="3"/>
      <c r="F16" s="3"/>
      <c r="G16" s="27">
        <f t="shared" si="2"/>
        <v>0</v>
      </c>
      <c r="H16" s="33">
        <f t="shared" si="0"/>
        <v>113406.39</v>
      </c>
      <c r="I16" s="27">
        <f t="shared" si="1"/>
        <v>36.119999999999997</v>
      </c>
      <c r="J16" s="51">
        <v>45064</v>
      </c>
      <c r="K16" s="2" t="s">
        <v>142</v>
      </c>
      <c r="L16" s="2">
        <v>1805</v>
      </c>
      <c r="M16" s="3"/>
      <c r="N16" s="3"/>
      <c r="O16" s="3"/>
      <c r="P16" s="3">
        <v>36.119999999999997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51"/>
      <c r="B17" s="2"/>
      <c r="C17" s="3"/>
      <c r="D17" s="3"/>
      <c r="E17" s="3"/>
      <c r="F17" s="3"/>
      <c r="G17" s="27">
        <f t="shared" si="2"/>
        <v>0</v>
      </c>
      <c r="H17" s="33">
        <f t="shared" si="0"/>
        <v>113106.39</v>
      </c>
      <c r="I17" s="27">
        <f t="shared" si="1"/>
        <v>300</v>
      </c>
      <c r="J17" s="51">
        <v>45064</v>
      </c>
      <c r="K17" s="2" t="s">
        <v>193</v>
      </c>
      <c r="L17" s="2">
        <v>1806</v>
      </c>
      <c r="M17" s="3"/>
      <c r="N17" s="3"/>
      <c r="O17" s="3">
        <v>300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51"/>
      <c r="B18" s="2"/>
      <c r="C18" s="3"/>
      <c r="D18" s="3"/>
      <c r="E18" s="3"/>
      <c r="F18" s="3"/>
      <c r="G18" s="27">
        <f t="shared" si="2"/>
        <v>0</v>
      </c>
      <c r="H18" s="33">
        <f t="shared" si="0"/>
        <v>113106.39</v>
      </c>
      <c r="I18" s="27">
        <v>0</v>
      </c>
      <c r="J18" s="51">
        <v>45064</v>
      </c>
      <c r="K18" s="57" t="s">
        <v>213</v>
      </c>
      <c r="L18" s="2">
        <v>1807</v>
      </c>
      <c r="M18" s="3"/>
      <c r="N18" s="3"/>
      <c r="O18" s="3"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51"/>
      <c r="B19" s="2"/>
      <c r="C19" s="3"/>
      <c r="D19" s="3"/>
      <c r="E19" s="3"/>
      <c r="F19" s="3"/>
      <c r="G19" s="27">
        <f t="shared" si="2"/>
        <v>0</v>
      </c>
      <c r="H19" s="33">
        <f t="shared" si="0"/>
        <v>113106.39</v>
      </c>
      <c r="I19" s="27">
        <f t="shared" si="1"/>
        <v>0</v>
      </c>
      <c r="J19" s="51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51"/>
      <c r="B20" s="2"/>
      <c r="C20" s="3"/>
      <c r="D20" s="3"/>
      <c r="E20" s="3"/>
      <c r="F20" s="3"/>
      <c r="G20" s="27">
        <f t="shared" si="2"/>
        <v>0</v>
      </c>
      <c r="H20" s="33">
        <f>SUM(H19+G20-I20)</f>
        <v>113072.79</v>
      </c>
      <c r="I20" s="27">
        <f t="shared" si="1"/>
        <v>33.6</v>
      </c>
      <c r="J20" s="51">
        <v>45078</v>
      </c>
      <c r="K20" s="2" t="s">
        <v>184</v>
      </c>
      <c r="L20" s="2" t="s">
        <v>13</v>
      </c>
      <c r="M20" s="3"/>
      <c r="N20" s="3"/>
      <c r="O20" s="3"/>
      <c r="P20" s="3"/>
      <c r="Q20" s="3"/>
      <c r="R20" s="3"/>
      <c r="S20" s="3"/>
      <c r="T20" s="3">
        <v>33.6</v>
      </c>
      <c r="U20" s="3"/>
      <c r="V20" s="3"/>
      <c r="W20" s="3"/>
      <c r="X20" s="3"/>
      <c r="Y20" s="3"/>
      <c r="Z20" s="3"/>
    </row>
    <row r="21" spans="1:26" x14ac:dyDescent="0.3">
      <c r="A21" s="51"/>
      <c r="B21" s="2"/>
      <c r="C21" s="3"/>
      <c r="D21" s="3"/>
      <c r="E21" s="3"/>
      <c r="F21" s="3"/>
      <c r="G21" s="27">
        <f t="shared" si="2"/>
        <v>0</v>
      </c>
      <c r="H21" s="33">
        <f t="shared" si="0"/>
        <v>95671.849999999991</v>
      </c>
      <c r="I21" s="27">
        <f t="shared" si="1"/>
        <v>17400.940000000002</v>
      </c>
      <c r="J21" s="51">
        <v>45096</v>
      </c>
      <c r="K21" s="2" t="s">
        <v>194</v>
      </c>
      <c r="L21" s="2">
        <v>1808</v>
      </c>
      <c r="M21" s="9">
        <v>2900.16</v>
      </c>
      <c r="N21" s="9"/>
      <c r="O21" s="9">
        <v>14500.78</v>
      </c>
      <c r="P21" s="9"/>
      <c r="Q21" s="9"/>
      <c r="R21" s="9"/>
      <c r="S21" s="9"/>
      <c r="T21" s="9"/>
      <c r="U21" s="3"/>
      <c r="V21" s="3"/>
      <c r="W21" s="3"/>
      <c r="X21" s="3"/>
      <c r="Y21" s="3"/>
      <c r="Z21" s="3"/>
    </row>
    <row r="22" spans="1:26" x14ac:dyDescent="0.3">
      <c r="A22" s="51"/>
      <c r="B22" s="2"/>
      <c r="C22" s="3"/>
      <c r="D22" s="3"/>
      <c r="E22" s="3"/>
      <c r="F22" s="3"/>
      <c r="G22" s="27">
        <f t="shared" si="2"/>
        <v>0</v>
      </c>
      <c r="H22" s="33">
        <f t="shared" si="0"/>
        <v>93765.31</v>
      </c>
      <c r="I22" s="27">
        <f t="shared" si="1"/>
        <v>1906.54</v>
      </c>
      <c r="J22" s="51">
        <v>45096</v>
      </c>
      <c r="K22" s="2" t="s">
        <v>195</v>
      </c>
      <c r="L22" s="2">
        <v>1809</v>
      </c>
      <c r="M22" s="3">
        <v>317.76</v>
      </c>
      <c r="N22" s="3"/>
      <c r="O22" s="3"/>
      <c r="P22" s="3"/>
      <c r="Q22" s="9"/>
      <c r="R22" s="9"/>
      <c r="S22" s="9"/>
      <c r="T22" s="9"/>
      <c r="U22" s="3"/>
      <c r="V22" s="3"/>
      <c r="W22" s="3"/>
      <c r="X22" s="3">
        <v>1588.78</v>
      </c>
      <c r="Y22" s="3"/>
      <c r="Z22" s="3"/>
    </row>
    <row r="23" spans="1:26" x14ac:dyDescent="0.3">
      <c r="A23" s="51"/>
      <c r="B23" s="2"/>
      <c r="C23" s="3"/>
      <c r="D23" s="3"/>
      <c r="E23" s="3"/>
      <c r="F23" s="3"/>
      <c r="G23" s="27">
        <f t="shared" si="2"/>
        <v>0</v>
      </c>
      <c r="H23" s="33">
        <f t="shared" si="0"/>
        <v>89656.05</v>
      </c>
      <c r="I23" s="27">
        <f t="shared" si="1"/>
        <v>4109.26</v>
      </c>
      <c r="J23" s="51">
        <v>45096</v>
      </c>
      <c r="K23" s="2" t="s">
        <v>196</v>
      </c>
      <c r="L23" s="2">
        <v>1810</v>
      </c>
      <c r="M23" s="3"/>
      <c r="N23" s="3"/>
      <c r="O23" s="3"/>
      <c r="P23" s="3"/>
      <c r="Q23" s="3"/>
      <c r="R23" s="3"/>
      <c r="S23" s="3"/>
      <c r="T23" s="3"/>
      <c r="U23" s="3">
        <v>4109.26</v>
      </c>
      <c r="V23" s="3"/>
      <c r="W23" s="3"/>
      <c r="X23" s="3"/>
      <c r="Y23" s="3"/>
      <c r="Z23" s="3"/>
    </row>
    <row r="24" spans="1:26" x14ac:dyDescent="0.3">
      <c r="A24" s="51"/>
      <c r="B24" s="2"/>
      <c r="C24" s="3"/>
      <c r="D24" s="3"/>
      <c r="E24" s="3"/>
      <c r="F24" s="3"/>
      <c r="G24" s="27">
        <f t="shared" si="2"/>
        <v>0</v>
      </c>
      <c r="H24" s="33">
        <f t="shared" si="0"/>
        <v>89381.05</v>
      </c>
      <c r="I24" s="27">
        <f t="shared" si="1"/>
        <v>275</v>
      </c>
      <c r="J24" s="51">
        <v>45096</v>
      </c>
      <c r="K24" s="2" t="s">
        <v>197</v>
      </c>
      <c r="L24" s="2">
        <v>1811</v>
      </c>
      <c r="M24" s="3"/>
      <c r="N24" s="3"/>
      <c r="O24" s="3"/>
      <c r="P24" s="3"/>
      <c r="Q24" s="3"/>
      <c r="R24" s="3"/>
      <c r="S24" s="3"/>
      <c r="T24" s="3">
        <v>275</v>
      </c>
      <c r="U24" s="3"/>
      <c r="V24" s="3"/>
      <c r="W24" s="3"/>
      <c r="X24" s="3"/>
      <c r="Y24" s="3"/>
      <c r="Z24" s="3"/>
    </row>
    <row r="25" spans="1:26" x14ac:dyDescent="0.3">
      <c r="A25" s="51"/>
      <c r="B25" s="2"/>
      <c r="C25" s="3"/>
      <c r="D25" s="3"/>
      <c r="E25" s="3"/>
      <c r="F25" s="3"/>
      <c r="G25" s="27">
        <f t="shared" si="2"/>
        <v>0</v>
      </c>
      <c r="H25" s="33">
        <f t="shared" si="0"/>
        <v>89347.45</v>
      </c>
      <c r="I25" s="27">
        <f t="shared" si="1"/>
        <v>33.6</v>
      </c>
      <c r="J25" s="51">
        <v>45110</v>
      </c>
      <c r="K25" s="2" t="s">
        <v>184</v>
      </c>
      <c r="L25" s="2" t="s">
        <v>13</v>
      </c>
      <c r="M25" s="3"/>
      <c r="N25" s="3"/>
      <c r="O25" s="3"/>
      <c r="P25" s="3"/>
      <c r="Q25" s="3"/>
      <c r="R25" s="3"/>
      <c r="S25" s="3"/>
      <c r="T25" s="3">
        <v>33.6</v>
      </c>
      <c r="U25" s="3"/>
      <c r="V25" s="3"/>
      <c r="W25" s="3"/>
      <c r="X25" s="3"/>
      <c r="Y25" s="3"/>
      <c r="Z25" s="3"/>
    </row>
    <row r="26" spans="1:26" x14ac:dyDescent="0.3">
      <c r="A26" s="51"/>
      <c r="B26" s="2"/>
      <c r="C26" s="3"/>
      <c r="D26" s="3"/>
      <c r="E26" s="3"/>
      <c r="F26" s="3"/>
      <c r="G26" s="27">
        <f t="shared" si="2"/>
        <v>0</v>
      </c>
      <c r="H26" s="33">
        <f t="shared" si="0"/>
        <v>88987.95</v>
      </c>
      <c r="I26" s="27">
        <f t="shared" si="1"/>
        <v>359.5</v>
      </c>
      <c r="J26" s="51">
        <v>45113</v>
      </c>
      <c r="K26" s="2" t="s">
        <v>198</v>
      </c>
      <c r="L26" s="2">
        <v>1812</v>
      </c>
      <c r="M26" s="9"/>
      <c r="N26" s="9"/>
      <c r="O26" s="9"/>
      <c r="P26" s="9"/>
      <c r="Q26" s="9"/>
      <c r="R26" s="9"/>
      <c r="S26" s="9"/>
      <c r="T26" s="9"/>
      <c r="U26" s="3">
        <v>359.5</v>
      </c>
      <c r="V26" s="3"/>
      <c r="W26" s="3"/>
      <c r="X26" s="3"/>
      <c r="Y26" s="3"/>
      <c r="Z26" s="3"/>
    </row>
    <row r="27" spans="1:26" x14ac:dyDescent="0.3">
      <c r="A27" s="51"/>
      <c r="B27" s="2"/>
      <c r="C27" s="3"/>
      <c r="D27" s="3"/>
      <c r="E27" s="3"/>
      <c r="F27" s="3"/>
      <c r="G27" s="27">
        <f t="shared" si="2"/>
        <v>0</v>
      </c>
      <c r="H27" s="33">
        <f t="shared" si="0"/>
        <v>88927.95</v>
      </c>
      <c r="I27" s="27">
        <f t="shared" si="1"/>
        <v>60</v>
      </c>
      <c r="J27" s="51">
        <v>45127</v>
      </c>
      <c r="K27" s="2" t="s">
        <v>199</v>
      </c>
      <c r="L27" s="2">
        <v>1813</v>
      </c>
      <c r="M27" s="3"/>
      <c r="N27" s="3"/>
      <c r="O27" s="3"/>
      <c r="P27" s="3"/>
      <c r="Q27" s="9"/>
      <c r="R27" s="9"/>
      <c r="S27" s="9"/>
      <c r="T27" s="9"/>
      <c r="U27" s="3"/>
      <c r="V27" s="3"/>
      <c r="W27" s="3"/>
      <c r="X27" s="3"/>
      <c r="Y27" s="3">
        <v>60</v>
      </c>
      <c r="Z27" s="3"/>
    </row>
    <row r="28" spans="1:26" x14ac:dyDescent="0.3">
      <c r="A28" s="51">
        <v>45132</v>
      </c>
      <c r="B28" s="2" t="s">
        <v>200</v>
      </c>
      <c r="C28" s="3"/>
      <c r="D28" s="3"/>
      <c r="E28" s="3">
        <v>5053.33</v>
      </c>
      <c r="F28" s="3"/>
      <c r="G28" s="27">
        <f t="shared" si="2"/>
        <v>5053.33</v>
      </c>
      <c r="H28" s="33">
        <f t="shared" si="0"/>
        <v>93981.28</v>
      </c>
      <c r="I28" s="27">
        <f t="shared" si="1"/>
        <v>0</v>
      </c>
      <c r="J28" s="51"/>
      <c r="K28" s="2"/>
      <c r="L28" s="2"/>
      <c r="M28" s="3"/>
      <c r="N28" s="3"/>
      <c r="O28" s="3"/>
      <c r="P28" s="3"/>
      <c r="Q28" s="9"/>
      <c r="R28" s="9"/>
      <c r="S28" s="9"/>
      <c r="T28" s="9"/>
      <c r="U28" s="3"/>
      <c r="V28" s="3"/>
      <c r="W28" s="3"/>
      <c r="X28" s="3"/>
      <c r="Y28" s="3"/>
      <c r="Z28" s="3"/>
    </row>
    <row r="29" spans="1:26" x14ac:dyDescent="0.3">
      <c r="A29" s="51"/>
      <c r="B29" s="2"/>
      <c r="C29" s="3"/>
      <c r="D29" s="3"/>
      <c r="E29" s="3"/>
      <c r="F29" s="3"/>
      <c r="G29" s="27">
        <f t="shared" si="2"/>
        <v>0</v>
      </c>
      <c r="H29" s="33">
        <f t="shared" si="0"/>
        <v>93947.68</v>
      </c>
      <c r="I29" s="27">
        <f t="shared" si="1"/>
        <v>33.6</v>
      </c>
      <c r="J29" s="51">
        <v>45139</v>
      </c>
      <c r="K29" s="2" t="s">
        <v>184</v>
      </c>
      <c r="L29" s="2" t="s">
        <v>13</v>
      </c>
      <c r="M29" s="9"/>
      <c r="N29" s="9"/>
      <c r="O29" s="9"/>
      <c r="P29" s="9"/>
      <c r="Q29" s="9"/>
      <c r="R29" s="9"/>
      <c r="S29" s="9"/>
      <c r="T29" s="9">
        <v>33.6</v>
      </c>
      <c r="U29" s="3"/>
      <c r="V29" s="3"/>
      <c r="W29" s="3"/>
      <c r="X29" s="3"/>
      <c r="Y29" s="3"/>
      <c r="Z29" s="3"/>
    </row>
    <row r="30" spans="1:26" x14ac:dyDescent="0.3">
      <c r="A30" s="51"/>
      <c r="B30" s="2"/>
      <c r="C30" s="3"/>
      <c r="D30" s="3"/>
      <c r="E30" s="3"/>
      <c r="F30" s="3"/>
      <c r="G30" s="27">
        <f t="shared" si="2"/>
        <v>0</v>
      </c>
      <c r="H30" s="33">
        <f t="shared" si="0"/>
        <v>93914.079999999987</v>
      </c>
      <c r="I30" s="27">
        <f t="shared" si="1"/>
        <v>33.6</v>
      </c>
      <c r="J30" s="51">
        <v>45170</v>
      </c>
      <c r="K30" s="2" t="s">
        <v>184</v>
      </c>
      <c r="L30" s="2" t="s">
        <v>13</v>
      </c>
      <c r="M30" s="3"/>
      <c r="N30" s="3"/>
      <c r="O30" s="9"/>
      <c r="P30" s="9"/>
      <c r="Q30" s="9"/>
      <c r="R30" s="9"/>
      <c r="S30" s="9"/>
      <c r="T30" s="9">
        <v>33.6</v>
      </c>
      <c r="U30" s="3"/>
      <c r="V30" s="3"/>
      <c r="W30" s="3"/>
      <c r="X30" s="3"/>
      <c r="Y30" s="3"/>
      <c r="Z30" s="3"/>
    </row>
    <row r="31" spans="1:26" x14ac:dyDescent="0.3">
      <c r="A31" s="51"/>
      <c r="B31" s="2"/>
      <c r="C31" s="3"/>
      <c r="D31" s="3"/>
      <c r="E31" s="3"/>
      <c r="F31" s="3"/>
      <c r="G31" s="27">
        <f t="shared" si="2"/>
        <v>0</v>
      </c>
      <c r="H31" s="33">
        <f t="shared" si="0"/>
        <v>93825.199999999983</v>
      </c>
      <c r="I31" s="27">
        <f t="shared" si="1"/>
        <v>88.88</v>
      </c>
      <c r="J31" s="51">
        <v>45183</v>
      </c>
      <c r="K31" s="2" t="s">
        <v>214</v>
      </c>
      <c r="L31" s="2">
        <v>1814</v>
      </c>
      <c r="M31" s="9"/>
      <c r="N31" s="9"/>
      <c r="O31" s="9"/>
      <c r="P31" s="9"/>
      <c r="Q31" s="9"/>
      <c r="R31" s="9"/>
      <c r="S31" s="9"/>
      <c r="T31" s="9"/>
      <c r="U31" s="3">
        <v>88.88</v>
      </c>
      <c r="V31" s="3"/>
      <c r="W31" s="3"/>
      <c r="X31" s="3"/>
      <c r="Y31" s="3"/>
      <c r="Z31" s="3"/>
    </row>
    <row r="32" spans="1:26" x14ac:dyDescent="0.3">
      <c r="A32" s="51">
        <v>45194</v>
      </c>
      <c r="B32" s="2" t="s">
        <v>209</v>
      </c>
      <c r="C32" s="3"/>
      <c r="D32" s="3">
        <v>537</v>
      </c>
      <c r="E32" s="3"/>
      <c r="F32" s="3"/>
      <c r="G32" s="27">
        <f t="shared" si="2"/>
        <v>537</v>
      </c>
      <c r="H32" s="33">
        <f t="shared" si="0"/>
        <v>94362.199999999983</v>
      </c>
      <c r="I32" s="27">
        <f t="shared" si="1"/>
        <v>0</v>
      </c>
      <c r="J32" s="51"/>
      <c r="K32" s="2" t="s">
        <v>215</v>
      </c>
      <c r="L32" s="2"/>
      <c r="M32" s="9"/>
      <c r="N32" s="9"/>
      <c r="O32" s="9"/>
      <c r="P32" s="9"/>
      <c r="Q32" s="9"/>
      <c r="R32" s="9"/>
      <c r="S32" s="9"/>
      <c r="T32" s="9"/>
      <c r="U32" s="3"/>
      <c r="V32" s="3"/>
      <c r="W32" s="3"/>
      <c r="X32" s="3"/>
      <c r="Y32" s="3"/>
      <c r="Z32" s="3"/>
    </row>
    <row r="33" spans="1:26" x14ac:dyDescent="0.3">
      <c r="A33" s="51"/>
      <c r="B33" s="2"/>
      <c r="C33" s="3"/>
      <c r="D33" s="3"/>
      <c r="E33" s="3"/>
      <c r="F33" s="3"/>
      <c r="G33" s="27">
        <f t="shared" si="2"/>
        <v>0</v>
      </c>
      <c r="H33" s="33">
        <f t="shared" si="0"/>
        <v>94328.599999999977</v>
      </c>
      <c r="I33" s="27">
        <f t="shared" si="1"/>
        <v>33.6</v>
      </c>
      <c r="J33" s="51">
        <v>45201</v>
      </c>
      <c r="K33" s="2" t="s">
        <v>184</v>
      </c>
      <c r="L33" s="2" t="s">
        <v>13</v>
      </c>
      <c r="M33" s="9"/>
      <c r="N33" s="9"/>
      <c r="O33" s="9"/>
      <c r="P33" s="9"/>
      <c r="Q33" s="9"/>
      <c r="R33" s="9"/>
      <c r="S33" s="9"/>
      <c r="T33" s="9">
        <v>33.6</v>
      </c>
      <c r="U33" s="3"/>
      <c r="V33" s="3"/>
      <c r="W33" s="3"/>
      <c r="X33" s="3"/>
      <c r="Y33" s="3"/>
      <c r="Z33" s="3"/>
    </row>
    <row r="34" spans="1:26" x14ac:dyDescent="0.3">
      <c r="A34" s="51"/>
      <c r="B34" s="2"/>
      <c r="C34" s="3"/>
      <c r="D34" s="3"/>
      <c r="E34" s="3"/>
      <c r="F34" s="3"/>
      <c r="G34" s="27">
        <f t="shared" si="2"/>
        <v>0</v>
      </c>
      <c r="H34" s="33">
        <f t="shared" si="0"/>
        <v>93950.599999999977</v>
      </c>
      <c r="I34" s="27">
        <f t="shared" si="1"/>
        <v>378</v>
      </c>
      <c r="J34" s="51">
        <v>45205</v>
      </c>
      <c r="K34" s="2" t="s">
        <v>201</v>
      </c>
      <c r="L34" s="2">
        <v>1815</v>
      </c>
      <c r="M34" s="3">
        <v>63</v>
      </c>
      <c r="N34" s="1"/>
      <c r="O34" s="3"/>
      <c r="P34" s="3"/>
      <c r="Q34" s="3"/>
      <c r="R34" s="3"/>
      <c r="S34" s="3"/>
      <c r="T34" s="3"/>
      <c r="U34" s="3">
        <v>315</v>
      </c>
      <c r="V34" s="3"/>
      <c r="W34" s="3"/>
      <c r="X34" s="3"/>
      <c r="Y34" s="3"/>
      <c r="Z34" s="3"/>
    </row>
    <row r="35" spans="1:26" x14ac:dyDescent="0.3">
      <c r="A35" s="51"/>
      <c r="B35" s="2"/>
      <c r="C35" s="3"/>
      <c r="D35" s="3"/>
      <c r="E35" s="3"/>
      <c r="F35" s="3"/>
      <c r="G35" s="27">
        <f t="shared" si="2"/>
        <v>0</v>
      </c>
      <c r="H35" s="33">
        <f t="shared" si="0"/>
        <v>93916.999999999971</v>
      </c>
      <c r="I35" s="27">
        <f t="shared" si="1"/>
        <v>33.6</v>
      </c>
      <c r="J35" s="51">
        <v>45231</v>
      </c>
      <c r="K35" s="2" t="s">
        <v>184</v>
      </c>
      <c r="L35" s="2" t="s">
        <v>13</v>
      </c>
      <c r="M35" s="3"/>
      <c r="N35" s="3"/>
      <c r="O35" s="3"/>
      <c r="P35" s="3"/>
      <c r="Q35" s="3"/>
      <c r="R35" s="3"/>
      <c r="S35" s="3"/>
      <c r="T35" s="3">
        <v>33.6</v>
      </c>
      <c r="U35" s="3"/>
      <c r="V35" s="3"/>
      <c r="W35" s="3"/>
      <c r="X35" s="3"/>
      <c r="Y35" s="3"/>
      <c r="Z35" s="3"/>
    </row>
    <row r="36" spans="1:26" x14ac:dyDescent="0.3">
      <c r="A36" s="51"/>
      <c r="B36" s="2"/>
      <c r="C36" s="3"/>
      <c r="D36" s="3"/>
      <c r="E36" s="3"/>
      <c r="F36" s="3"/>
      <c r="G36" s="27">
        <f t="shared" si="2"/>
        <v>0</v>
      </c>
      <c r="H36" s="33">
        <f t="shared" si="0"/>
        <v>93837.009999999966</v>
      </c>
      <c r="I36" s="27">
        <f t="shared" si="1"/>
        <v>79.989999999999995</v>
      </c>
      <c r="J36" s="51">
        <v>45232</v>
      </c>
      <c r="K36" s="2" t="s">
        <v>202</v>
      </c>
      <c r="L36" s="2">
        <v>1816</v>
      </c>
      <c r="M36" s="3"/>
      <c r="N36" s="3"/>
      <c r="O36" s="3"/>
      <c r="P36" s="3"/>
      <c r="Q36" s="3"/>
      <c r="R36" s="3"/>
      <c r="S36" s="3">
        <v>79.989999999999995</v>
      </c>
      <c r="T36" s="3"/>
      <c r="U36" s="3"/>
      <c r="V36" s="3"/>
      <c r="W36" s="3"/>
      <c r="X36" s="3"/>
      <c r="Y36" s="3"/>
      <c r="Z36" s="3"/>
    </row>
    <row r="37" spans="1:26" x14ac:dyDescent="0.3">
      <c r="A37" s="51"/>
      <c r="B37" s="2"/>
      <c r="C37" s="3"/>
      <c r="D37" s="3"/>
      <c r="E37" s="3"/>
      <c r="F37" s="3"/>
      <c r="G37" s="27">
        <f t="shared" si="2"/>
        <v>0</v>
      </c>
      <c r="H37" s="33">
        <f t="shared" si="0"/>
        <v>93477.009999999966</v>
      </c>
      <c r="I37" s="27">
        <f t="shared" si="1"/>
        <v>360</v>
      </c>
      <c r="J37" s="51">
        <v>45232</v>
      </c>
      <c r="K37" s="8" t="s">
        <v>203</v>
      </c>
      <c r="L37" s="8">
        <v>1817</v>
      </c>
      <c r="M37" s="9">
        <v>60</v>
      </c>
      <c r="N37" s="3"/>
      <c r="O37" s="3"/>
      <c r="P37" s="3"/>
      <c r="Q37" s="3"/>
      <c r="R37" s="3"/>
      <c r="S37" s="3"/>
      <c r="T37" s="3"/>
      <c r="U37" s="3">
        <v>300</v>
      </c>
      <c r="V37" s="3"/>
      <c r="W37" s="3"/>
      <c r="X37" s="3"/>
      <c r="Y37" s="3"/>
      <c r="Z37" s="3"/>
    </row>
    <row r="38" spans="1:26" x14ac:dyDescent="0.3">
      <c r="A38" s="51"/>
      <c r="B38" s="2"/>
      <c r="C38" s="3"/>
      <c r="D38" s="3"/>
      <c r="E38" s="3"/>
      <c r="F38" s="3"/>
      <c r="G38" s="27">
        <f t="shared" si="2"/>
        <v>0</v>
      </c>
      <c r="H38" s="33">
        <f t="shared" si="0"/>
        <v>93313.009999999966</v>
      </c>
      <c r="I38" s="27">
        <f t="shared" si="1"/>
        <v>164</v>
      </c>
      <c r="J38" s="51">
        <v>45232</v>
      </c>
      <c r="K38" s="2" t="s">
        <v>204</v>
      </c>
      <c r="L38" s="2">
        <v>1818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>
        <v>164</v>
      </c>
      <c r="Z38" s="3"/>
    </row>
    <row r="39" spans="1:26" x14ac:dyDescent="0.3">
      <c r="A39" s="51"/>
      <c r="B39" s="2"/>
      <c r="C39" s="3"/>
      <c r="D39" s="3"/>
      <c r="E39" s="3"/>
      <c r="F39" s="3"/>
      <c r="G39" s="27">
        <f t="shared" si="2"/>
        <v>0</v>
      </c>
      <c r="H39" s="33">
        <f t="shared" si="0"/>
        <v>93313.009999999966</v>
      </c>
      <c r="I39" s="27">
        <v>0</v>
      </c>
      <c r="J39" s="51">
        <v>45232</v>
      </c>
      <c r="K39" s="57" t="s">
        <v>212</v>
      </c>
      <c r="L39" s="2">
        <v>1819</v>
      </c>
      <c r="M39" s="9"/>
      <c r="N39" s="9"/>
      <c r="O39" s="9"/>
      <c r="P39" s="9"/>
      <c r="Q39" s="9"/>
      <c r="R39" s="9"/>
      <c r="S39" s="9"/>
      <c r="T39" s="9"/>
      <c r="U39" s="3"/>
      <c r="V39" s="3"/>
      <c r="W39" s="3"/>
      <c r="X39" s="3"/>
      <c r="Y39" s="3"/>
      <c r="Z39" s="3"/>
    </row>
    <row r="40" spans="1:26" x14ac:dyDescent="0.3">
      <c r="A40" s="51"/>
      <c r="B40" s="2"/>
      <c r="C40" s="3"/>
      <c r="D40" s="3"/>
      <c r="E40" s="3"/>
      <c r="F40" s="3"/>
      <c r="G40" s="27"/>
      <c r="H40" s="33">
        <f t="shared" si="0"/>
        <v>93313.009999999966</v>
      </c>
      <c r="I40" s="27">
        <f t="shared" ref="I40:I52" si="3">SUM(M40:Z40)</f>
        <v>0</v>
      </c>
      <c r="J40" s="51"/>
      <c r="K40" s="2"/>
      <c r="L40" s="2"/>
      <c r="M40" s="3"/>
      <c r="N40" s="3"/>
      <c r="O40" s="3"/>
      <c r="P40" s="3"/>
      <c r="Q40" s="25"/>
      <c r="R40" s="9"/>
      <c r="S40" s="9"/>
      <c r="T40" s="9"/>
      <c r="U40" s="3"/>
      <c r="V40" s="3"/>
      <c r="W40" s="3"/>
      <c r="X40" s="3"/>
      <c r="Y40" s="3"/>
      <c r="Z40" s="3"/>
    </row>
    <row r="41" spans="1:26" x14ac:dyDescent="0.3">
      <c r="A41" s="51"/>
      <c r="B41" s="2"/>
      <c r="C41" s="3"/>
      <c r="D41" s="3"/>
      <c r="E41" s="3"/>
      <c r="F41" s="3"/>
      <c r="G41" s="27">
        <f t="shared" ref="G41:G51" si="4">SUM(C41:F41)</f>
        <v>0</v>
      </c>
      <c r="H41" s="33">
        <f>SUM(H40+G41-I41)</f>
        <v>92867.509999999966</v>
      </c>
      <c r="I41" s="27">
        <f t="shared" si="3"/>
        <v>445.5</v>
      </c>
      <c r="J41" s="51">
        <v>45239</v>
      </c>
      <c r="K41" s="2" t="s">
        <v>217</v>
      </c>
      <c r="L41" s="2">
        <v>1820</v>
      </c>
      <c r="M41" s="3"/>
      <c r="N41" s="3"/>
      <c r="O41" s="3"/>
      <c r="P41" s="3">
        <v>445.5</v>
      </c>
      <c r="Q41" s="25"/>
      <c r="R41" s="9"/>
      <c r="S41" s="9"/>
      <c r="T41" s="9"/>
      <c r="U41" s="3"/>
      <c r="V41" s="3"/>
      <c r="W41" s="3"/>
      <c r="X41" s="3"/>
      <c r="Y41" s="3"/>
      <c r="Z41" s="3"/>
    </row>
    <row r="42" spans="1:26" x14ac:dyDescent="0.3">
      <c r="A42" s="51"/>
      <c r="B42" s="2"/>
      <c r="C42" s="3"/>
      <c r="D42" s="3"/>
      <c r="E42" s="3"/>
      <c r="F42" s="3"/>
      <c r="G42" s="27">
        <f t="shared" si="4"/>
        <v>0</v>
      </c>
      <c r="H42" s="33">
        <f t="shared" si="0"/>
        <v>92833.90999999996</v>
      </c>
      <c r="I42" s="27">
        <f t="shared" si="3"/>
        <v>33.6</v>
      </c>
      <c r="J42" s="51">
        <v>45261</v>
      </c>
      <c r="K42" s="2" t="s">
        <v>184</v>
      </c>
      <c r="L42" s="2" t="s">
        <v>13</v>
      </c>
      <c r="M42" s="3"/>
      <c r="N42" s="3"/>
      <c r="O42" s="3"/>
      <c r="P42" s="3"/>
      <c r="Q42" s="3"/>
      <c r="R42" s="3"/>
      <c r="S42" s="3"/>
      <c r="T42" s="9">
        <v>33.6</v>
      </c>
      <c r="U42" s="3"/>
      <c r="V42" s="3"/>
      <c r="W42" s="3"/>
      <c r="X42" s="3"/>
      <c r="Y42" s="3"/>
      <c r="Z42" s="3"/>
    </row>
    <row r="43" spans="1:26" x14ac:dyDescent="0.3">
      <c r="A43" s="51"/>
      <c r="B43" s="2"/>
      <c r="C43" s="3"/>
      <c r="D43" s="3"/>
      <c r="E43" s="3"/>
      <c r="F43" s="3"/>
      <c r="G43" s="27">
        <f t="shared" si="4"/>
        <v>0</v>
      </c>
      <c r="H43" s="33">
        <f t="shared" si="0"/>
        <v>92813.90999999996</v>
      </c>
      <c r="I43" s="27">
        <f t="shared" si="3"/>
        <v>20</v>
      </c>
      <c r="J43" s="51">
        <v>45267</v>
      </c>
      <c r="K43" s="2" t="s">
        <v>216</v>
      </c>
      <c r="L43" s="2">
        <v>1821</v>
      </c>
      <c r="M43" s="3"/>
      <c r="N43" s="3"/>
      <c r="O43" s="3"/>
      <c r="P43" s="9"/>
      <c r="Q43" s="9"/>
      <c r="R43" s="9"/>
      <c r="S43" s="9"/>
      <c r="T43" s="9"/>
      <c r="U43" s="3"/>
      <c r="V43" s="3"/>
      <c r="W43" s="3"/>
      <c r="X43" s="3"/>
      <c r="Y43" s="3">
        <v>20</v>
      </c>
      <c r="Z43" s="3"/>
    </row>
    <row r="44" spans="1:26" s="40" customFormat="1" x14ac:dyDescent="0.3">
      <c r="A44" s="52"/>
      <c r="B44" s="8"/>
      <c r="C44" s="9"/>
      <c r="D44" s="9"/>
      <c r="E44" s="9"/>
      <c r="F44" s="9"/>
      <c r="G44" s="39">
        <f t="shared" si="4"/>
        <v>0</v>
      </c>
      <c r="H44" s="50">
        <f t="shared" si="0"/>
        <v>92147.759999999966</v>
      </c>
      <c r="I44" s="39">
        <f t="shared" si="3"/>
        <v>666.15</v>
      </c>
      <c r="J44" s="52">
        <v>45267</v>
      </c>
      <c r="K44" s="8" t="s">
        <v>217</v>
      </c>
      <c r="L44" s="8">
        <v>1822</v>
      </c>
      <c r="M44" s="9"/>
      <c r="N44" s="9"/>
      <c r="O44" s="9"/>
      <c r="P44" s="9">
        <v>526.5</v>
      </c>
      <c r="Q44" s="9">
        <v>60</v>
      </c>
      <c r="R44" s="9">
        <v>79.650000000000006</v>
      </c>
      <c r="S44" s="9"/>
      <c r="T44" s="9"/>
      <c r="U44" s="9"/>
      <c r="V44" s="9"/>
      <c r="W44" s="9"/>
      <c r="X44" s="9"/>
      <c r="Y44" s="9"/>
      <c r="Z44" s="9"/>
    </row>
    <row r="45" spans="1:26" s="40" customFormat="1" x14ac:dyDescent="0.3">
      <c r="A45" s="52"/>
      <c r="B45" s="8"/>
      <c r="C45" s="9"/>
      <c r="D45" s="9"/>
      <c r="E45" s="9"/>
      <c r="F45" s="9"/>
      <c r="G45" s="39">
        <f t="shared" si="4"/>
        <v>0</v>
      </c>
      <c r="H45" s="50">
        <f t="shared" ref="H45:H50" si="5">SUM(H44+G45-I45)</f>
        <v>91529.759999999966</v>
      </c>
      <c r="I45" s="39">
        <f t="shared" si="3"/>
        <v>618</v>
      </c>
      <c r="J45" s="52">
        <v>45284</v>
      </c>
      <c r="K45" s="8" t="s">
        <v>217</v>
      </c>
      <c r="L45" s="8">
        <v>1823</v>
      </c>
      <c r="M45" s="9"/>
      <c r="N45" s="9"/>
      <c r="O45" s="9"/>
      <c r="P45" s="9">
        <v>540</v>
      </c>
      <c r="Q45" s="9">
        <v>24</v>
      </c>
      <c r="R45" s="9">
        <v>54</v>
      </c>
      <c r="S45" s="9"/>
      <c r="T45" s="9"/>
      <c r="U45" s="9"/>
      <c r="V45" s="9"/>
      <c r="W45" s="9"/>
      <c r="X45" s="9"/>
      <c r="Y45" s="9"/>
      <c r="Z45" s="9"/>
    </row>
    <row r="46" spans="1:26" x14ac:dyDescent="0.3">
      <c r="A46" s="61"/>
      <c r="B46" s="2"/>
      <c r="C46" s="2"/>
      <c r="D46" s="2"/>
      <c r="E46" s="2"/>
      <c r="F46" s="2"/>
      <c r="G46" s="27">
        <f t="shared" si="4"/>
        <v>0</v>
      </c>
      <c r="H46" s="33">
        <f t="shared" si="5"/>
        <v>91492.799999999959</v>
      </c>
      <c r="I46" s="27">
        <f t="shared" si="3"/>
        <v>36.96</v>
      </c>
      <c r="J46" s="51">
        <v>45293</v>
      </c>
      <c r="K46" s="2" t="s">
        <v>184</v>
      </c>
      <c r="L46" s="2" t="s">
        <v>13</v>
      </c>
      <c r="M46" s="2"/>
      <c r="N46" s="2"/>
      <c r="O46" s="2"/>
      <c r="P46" s="2"/>
      <c r="Q46" s="2"/>
      <c r="R46" s="2"/>
      <c r="S46" s="2"/>
      <c r="T46" s="2">
        <v>36.96</v>
      </c>
      <c r="U46" s="2"/>
      <c r="V46" s="2"/>
      <c r="W46" s="2"/>
      <c r="X46" s="2"/>
      <c r="Y46" s="2"/>
      <c r="Z46" s="2"/>
    </row>
    <row r="47" spans="1:26" x14ac:dyDescent="0.3">
      <c r="A47" s="61"/>
      <c r="B47" s="2"/>
      <c r="C47" s="2"/>
      <c r="D47" s="2"/>
      <c r="E47" s="2"/>
      <c r="F47" s="2"/>
      <c r="G47" s="27">
        <f t="shared" si="4"/>
        <v>0</v>
      </c>
      <c r="H47" s="33">
        <f t="shared" si="5"/>
        <v>91455.839999999953</v>
      </c>
      <c r="I47" s="27">
        <f t="shared" si="3"/>
        <v>36.96</v>
      </c>
      <c r="J47" s="51">
        <v>45323</v>
      </c>
      <c r="K47" s="2" t="s">
        <v>184</v>
      </c>
      <c r="L47" s="2" t="s">
        <v>13</v>
      </c>
      <c r="M47" s="2"/>
      <c r="N47" s="2"/>
      <c r="O47" s="2"/>
      <c r="P47" s="2"/>
      <c r="Q47" s="2"/>
      <c r="R47" s="2"/>
      <c r="S47" s="2"/>
      <c r="T47" s="2">
        <v>36.96</v>
      </c>
      <c r="U47" s="2"/>
      <c r="V47" s="2"/>
      <c r="W47" s="2"/>
      <c r="X47" s="2"/>
      <c r="Y47" s="2"/>
      <c r="Z47" s="2"/>
    </row>
    <row r="48" spans="1:26" x14ac:dyDescent="0.3">
      <c r="A48" s="61"/>
      <c r="B48" s="2"/>
      <c r="C48" s="2"/>
      <c r="D48" s="2"/>
      <c r="E48" s="2"/>
      <c r="F48" s="2"/>
      <c r="G48" s="27">
        <f t="shared" si="4"/>
        <v>0</v>
      </c>
      <c r="H48" s="33">
        <f t="shared" si="5"/>
        <v>90652.589999999953</v>
      </c>
      <c r="I48" s="27">
        <f t="shared" si="3"/>
        <v>803.25</v>
      </c>
      <c r="J48" s="51">
        <v>45335</v>
      </c>
      <c r="K48" s="2" t="s">
        <v>217</v>
      </c>
      <c r="L48" s="2">
        <v>1824</v>
      </c>
      <c r="M48" s="2"/>
      <c r="N48" s="2"/>
      <c r="O48" s="2"/>
      <c r="P48" s="2">
        <v>803.25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61"/>
      <c r="B49" s="2"/>
      <c r="C49" s="2"/>
      <c r="D49" s="2"/>
      <c r="E49" s="2"/>
      <c r="F49" s="2"/>
      <c r="G49" s="27">
        <f t="shared" si="4"/>
        <v>0</v>
      </c>
      <c r="H49" s="33">
        <f t="shared" si="5"/>
        <v>90615.629999999946</v>
      </c>
      <c r="I49" s="27">
        <f t="shared" si="3"/>
        <v>36.96</v>
      </c>
      <c r="J49" s="51">
        <v>45352</v>
      </c>
      <c r="K49" s="2" t="s">
        <v>184</v>
      </c>
      <c r="L49" s="2" t="s">
        <v>13</v>
      </c>
      <c r="M49" s="2"/>
      <c r="N49" s="2"/>
      <c r="O49" s="2"/>
      <c r="P49" s="2"/>
      <c r="Q49" s="2"/>
      <c r="R49" s="2"/>
      <c r="S49" s="2"/>
      <c r="T49" s="2">
        <v>36.96</v>
      </c>
      <c r="U49" s="2"/>
      <c r="V49" s="2"/>
      <c r="W49" s="2"/>
      <c r="X49" s="2"/>
      <c r="Y49" s="2"/>
      <c r="Z49" s="2"/>
    </row>
    <row r="50" spans="1:26" x14ac:dyDescent="0.3">
      <c r="A50" s="61"/>
      <c r="B50" s="2"/>
      <c r="C50" s="2"/>
      <c r="D50" s="2"/>
      <c r="E50" s="2"/>
      <c r="F50" s="2"/>
      <c r="G50" s="27">
        <f t="shared" si="4"/>
        <v>0</v>
      </c>
      <c r="H50" s="33">
        <f t="shared" si="5"/>
        <v>88632.829999999944</v>
      </c>
      <c r="I50" s="27">
        <f t="shared" si="3"/>
        <v>1982.8</v>
      </c>
      <c r="J50" s="51">
        <v>45358</v>
      </c>
      <c r="K50" s="2" t="s">
        <v>195</v>
      </c>
      <c r="L50" s="2">
        <v>1825</v>
      </c>
      <c r="M50" s="2">
        <v>330.47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>
        <v>1652.33</v>
      </c>
      <c r="Y50" s="2"/>
      <c r="Z50" s="2"/>
    </row>
    <row r="51" spans="1:26" x14ac:dyDescent="0.3">
      <c r="A51" s="61"/>
      <c r="B51" s="2"/>
      <c r="C51" s="2"/>
      <c r="D51" s="2"/>
      <c r="E51" s="2"/>
      <c r="F51" s="2"/>
      <c r="G51" s="27">
        <f t="shared" si="4"/>
        <v>0</v>
      </c>
      <c r="H51" s="33">
        <f>SUM(H50+G51-I51)</f>
        <v>88468.829999999944</v>
      </c>
      <c r="I51" s="27">
        <f t="shared" si="3"/>
        <v>164</v>
      </c>
      <c r="J51" s="51">
        <v>45358</v>
      </c>
      <c r="K51" s="2" t="s">
        <v>204</v>
      </c>
      <c r="L51" s="2">
        <v>1826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>
        <v>164</v>
      </c>
      <c r="Z51" s="2"/>
    </row>
    <row r="52" spans="1:26" x14ac:dyDescent="0.3">
      <c r="A52" s="61"/>
      <c r="B52" s="2"/>
      <c r="C52" s="2"/>
      <c r="D52" s="2"/>
      <c r="E52" s="2"/>
      <c r="F52" s="2"/>
      <c r="G52" s="2"/>
      <c r="H52" s="33">
        <f>SUM(H51+G52-I52)</f>
        <v>88093.829999999944</v>
      </c>
      <c r="I52" s="27">
        <f t="shared" si="3"/>
        <v>375</v>
      </c>
      <c r="J52" s="51">
        <v>45358</v>
      </c>
      <c r="K52" s="2" t="s">
        <v>197</v>
      </c>
      <c r="L52" s="2">
        <v>1827</v>
      </c>
      <c r="M52" s="2"/>
      <c r="N52" s="2"/>
      <c r="O52" s="2"/>
      <c r="P52" s="2"/>
      <c r="Q52" s="2"/>
      <c r="R52" s="2"/>
      <c r="S52" s="2"/>
      <c r="T52" s="3">
        <v>375</v>
      </c>
      <c r="U52" s="2"/>
      <c r="V52" s="2"/>
      <c r="W52" s="2"/>
      <c r="X52" s="2"/>
      <c r="Y52" s="2"/>
      <c r="Z52" s="2"/>
    </row>
    <row r="53" spans="1:26" x14ac:dyDescent="0.3">
      <c r="A53" s="61"/>
      <c r="B53" s="2"/>
      <c r="C53" s="2"/>
      <c r="D53" s="2"/>
      <c r="E53" s="2"/>
      <c r="F53" s="2"/>
      <c r="G53" s="2"/>
      <c r="H53" s="2"/>
      <c r="I53" s="27">
        <f>SUM(I6:I52)</f>
        <v>32542.499999999996</v>
      </c>
      <c r="J53" s="2"/>
      <c r="K53" s="2"/>
      <c r="L53" s="2"/>
      <c r="M53" s="14">
        <f>SUM(M5:M52)</f>
        <v>3671.3900000000003</v>
      </c>
      <c r="N53" s="2"/>
      <c r="O53" s="2"/>
      <c r="P53" s="14">
        <f>SUM(P5:P52)+Q44+R44+Q45+R45</f>
        <v>3693.61</v>
      </c>
      <c r="Q53" s="2"/>
      <c r="R53" s="2"/>
      <c r="S53" s="14">
        <f>SUM(S5:S52)</f>
        <v>79.989999999999995</v>
      </c>
      <c r="T53" s="14">
        <f>SUM(T5:T52)</f>
        <v>1063.2800000000002</v>
      </c>
      <c r="U53" s="14">
        <f>SUM(U5:U52)</f>
        <v>5584.34</v>
      </c>
      <c r="V53" s="2"/>
      <c r="W53" s="2"/>
      <c r="X53" s="14">
        <f>SUM(X5:X52)</f>
        <v>3241.1099999999997</v>
      </c>
      <c r="Y53" s="14">
        <f>SUM(Y5:Y52)</f>
        <v>408</v>
      </c>
      <c r="Z53" s="2"/>
    </row>
    <row r="54" spans="1:26" x14ac:dyDescent="0.3">
      <c r="A54" s="61"/>
      <c r="B54" s="2"/>
      <c r="C54" s="2"/>
      <c r="D54" s="2"/>
      <c r="E54" s="2"/>
      <c r="F54" s="2"/>
      <c r="G54" s="27">
        <f>SUM(G6:G53)</f>
        <v>48675.880000000005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60"/>
    </row>
    <row r="56" spans="1:26" x14ac:dyDescent="0.3">
      <c r="G56"/>
      <c r="H56"/>
      <c r="I56"/>
    </row>
    <row r="57" spans="1:26" x14ac:dyDescent="0.3">
      <c r="G57"/>
      <c r="H57"/>
      <c r="I57"/>
    </row>
    <row r="58" spans="1:26" x14ac:dyDescent="0.3">
      <c r="G58"/>
      <c r="H58"/>
      <c r="I58"/>
    </row>
    <row r="59" spans="1:26" x14ac:dyDescent="0.3">
      <c r="G59"/>
      <c r="H59"/>
      <c r="I59"/>
    </row>
  </sheetData>
  <sortState xmlns:xlrd2="http://schemas.microsoft.com/office/spreadsheetml/2017/richdata2" ref="A6:F9">
    <sortCondition ref="A6"/>
  </sortState>
  <mergeCells count="1">
    <mergeCell ref="G1:I1"/>
  </mergeCells>
  <pageMargins left="0.25" right="0.25" top="0.75" bottom="0.75" header="0.3" footer="0.3"/>
  <pageSetup paperSize="9" scale="52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2022.23 Current</vt:lpstr>
      <vt:lpstr>2023-24 Current</vt:lpstr>
      <vt:lpstr>'2022.23 Current'!Print_Area</vt:lpstr>
      <vt:lpstr>'2023-24 Current'!Print_Area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MPC OutlookClerk</cp:lastModifiedBy>
  <cp:revision/>
  <cp:lastPrinted>2024-06-27T15:21:33Z</cp:lastPrinted>
  <dcterms:created xsi:type="dcterms:W3CDTF">2016-03-19T10:44:16Z</dcterms:created>
  <dcterms:modified xsi:type="dcterms:W3CDTF">2024-06-27T15:21:56Z</dcterms:modified>
  <cp:category/>
  <cp:contentStatus/>
</cp:coreProperties>
</file>